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assgobpe-my.sharepoint.com/personal/rcondor_sunass_gob_pe/Documents/06Perucam/Reporte 514 - Oriente Informalidad/"/>
    </mc:Choice>
  </mc:AlternateContent>
  <xr:revisionPtr revIDLastSave="14" documentId="8_{9C397954-7C0A-4353-BFC6-4C23EE6F1FA8}" xr6:coauthVersionLast="47" xr6:coauthVersionMax="47" xr10:uidLastSave="{7A4DF782-8881-41DB-B0FB-076B5AE238FE}"/>
  <bookViews>
    <workbookView xWindow="19440" yWindow="45" windowWidth="31815" windowHeight="20520" tabRatio="784" xr2:uid="{3CA9A1B6-11CB-4218-AA17-3053F5E89DEE}"/>
  </bookViews>
  <sheets>
    <sheet name="Perucámaras" sheetId="11" r:id="rId1"/>
    <sheet name="ORIENTE" sheetId="18" r:id="rId2"/>
    <sheet name="Amazonas" sheetId="5" r:id="rId3"/>
    <sheet name="Loreto" sheetId="12" r:id="rId4"/>
    <sheet name="San Martin" sheetId="13" r:id="rId5"/>
    <sheet name="Ucayali" sheetId="14" r:id="rId6"/>
    <sheet name="Sheet1" sheetId="10" state="hidden" r:id="rId7"/>
  </sheets>
  <calcPr calcId="191028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2" l="1"/>
  <c r="F12" i="13"/>
  <c r="F12" i="14"/>
  <c r="F12" i="5"/>
  <c r="K38" i="12"/>
  <c r="K39" i="12"/>
  <c r="K40" i="12"/>
  <c r="K41" i="12"/>
  <c r="K42" i="12"/>
  <c r="K43" i="12"/>
  <c r="K38" i="13"/>
  <c r="K39" i="13"/>
  <c r="K40" i="13"/>
  <c r="K41" i="13"/>
  <c r="K42" i="13"/>
  <c r="K43" i="13"/>
  <c r="K38" i="14"/>
  <c r="K39" i="14"/>
  <c r="K40" i="14"/>
  <c r="K41" i="14"/>
  <c r="K42" i="14"/>
  <c r="K43" i="14"/>
  <c r="K38" i="5"/>
  <c r="K39" i="5"/>
  <c r="K40" i="5"/>
  <c r="K41" i="5"/>
  <c r="K42" i="5"/>
  <c r="K43" i="5"/>
  <c r="K37" i="12"/>
  <c r="K37" i="13"/>
  <c r="K37" i="14"/>
  <c r="K37" i="5"/>
  <c r="F20" i="12"/>
  <c r="F20" i="13"/>
  <c r="F20" i="14"/>
  <c r="F20" i="5"/>
  <c r="E37" i="18"/>
  <c r="F36" i="18"/>
  <c r="E22" i="12" l="1"/>
  <c r="G77" i="18" l="1"/>
  <c r="F77" i="18"/>
  <c r="G76" i="18"/>
  <c r="F76" i="18"/>
  <c r="G75" i="18"/>
  <c r="F75" i="18"/>
  <c r="D77" i="18"/>
  <c r="C77" i="18"/>
  <c r="D76" i="18"/>
  <c r="C76" i="18"/>
  <c r="D75" i="18"/>
  <c r="C75" i="18"/>
  <c r="G72" i="18"/>
  <c r="F72" i="18"/>
  <c r="G71" i="18"/>
  <c r="F71" i="18"/>
  <c r="G70" i="18"/>
  <c r="F70" i="18"/>
  <c r="C72" i="18"/>
  <c r="D72" i="18"/>
  <c r="D71" i="18"/>
  <c r="C71" i="18"/>
  <c r="D70" i="18"/>
  <c r="C70" i="18"/>
  <c r="G58" i="18"/>
  <c r="F58" i="18"/>
  <c r="G57" i="18"/>
  <c r="F57" i="18"/>
  <c r="D58" i="18"/>
  <c r="C58" i="18"/>
  <c r="D57" i="18"/>
  <c r="C57" i="18"/>
  <c r="G54" i="18"/>
  <c r="F54" i="18"/>
  <c r="G53" i="18"/>
  <c r="F53" i="18"/>
  <c r="C54" i="18"/>
  <c r="D54" i="18"/>
  <c r="D53" i="18"/>
  <c r="C53" i="18"/>
  <c r="C33" i="18"/>
  <c r="D33" i="18"/>
  <c r="E33" i="18"/>
  <c r="C34" i="18"/>
  <c r="D34" i="18"/>
  <c r="E34" i="18"/>
  <c r="C35" i="18"/>
  <c r="D35" i="18"/>
  <c r="E35" i="18"/>
  <c r="C36" i="18"/>
  <c r="D36" i="18"/>
  <c r="E36" i="18"/>
  <c r="D32" i="18"/>
  <c r="E32" i="18"/>
  <c r="C32" i="18"/>
  <c r="I38" i="14"/>
  <c r="J38" i="14"/>
  <c r="I39" i="14"/>
  <c r="J39" i="14"/>
  <c r="I40" i="14"/>
  <c r="J40" i="14"/>
  <c r="I41" i="14"/>
  <c r="J41" i="14"/>
  <c r="I42" i="14"/>
  <c r="J42" i="14"/>
  <c r="I43" i="14"/>
  <c r="J43" i="14"/>
  <c r="J37" i="14"/>
  <c r="I37" i="14"/>
  <c r="I38" i="13"/>
  <c r="J38" i="13"/>
  <c r="I39" i="13"/>
  <c r="J39" i="13"/>
  <c r="I40" i="13"/>
  <c r="J40" i="13"/>
  <c r="I41" i="13"/>
  <c r="J41" i="13"/>
  <c r="I42" i="13"/>
  <c r="J42" i="13"/>
  <c r="I43" i="13"/>
  <c r="J43" i="13"/>
  <c r="J37" i="13"/>
  <c r="I37" i="13"/>
  <c r="I38" i="12"/>
  <c r="J38" i="12"/>
  <c r="I39" i="12"/>
  <c r="J39" i="12"/>
  <c r="I40" i="12"/>
  <c r="J40" i="12"/>
  <c r="I41" i="12"/>
  <c r="J41" i="12"/>
  <c r="I42" i="12"/>
  <c r="J42" i="12"/>
  <c r="I43" i="12"/>
  <c r="J43" i="12"/>
  <c r="J37" i="12"/>
  <c r="I37" i="12"/>
  <c r="I38" i="5"/>
  <c r="J38" i="5"/>
  <c r="I39" i="5"/>
  <c r="J39" i="5"/>
  <c r="I40" i="5"/>
  <c r="J40" i="5"/>
  <c r="I41" i="5"/>
  <c r="J41" i="5"/>
  <c r="I42" i="5"/>
  <c r="J42" i="5"/>
  <c r="I43" i="5"/>
  <c r="J43" i="5"/>
  <c r="J37" i="5"/>
  <c r="I37" i="5"/>
  <c r="E22" i="13"/>
  <c r="E22" i="14"/>
  <c r="E22" i="5"/>
  <c r="E21" i="12"/>
  <c r="E21" i="13"/>
  <c r="E21" i="14"/>
  <c r="E21" i="5"/>
  <c r="G56" i="12"/>
  <c r="G56" i="13"/>
  <c r="G56" i="14"/>
  <c r="G56" i="5"/>
  <c r="G55" i="12"/>
  <c r="G55" i="13"/>
  <c r="G55" i="14"/>
  <c r="G55" i="5"/>
  <c r="G54" i="12"/>
  <c r="G54" i="13"/>
  <c r="G54" i="14"/>
  <c r="G54" i="5"/>
  <c r="H52" i="12"/>
  <c r="H53" i="12"/>
  <c r="H52" i="13"/>
  <c r="H53" i="13"/>
  <c r="H52" i="14"/>
  <c r="H53" i="14"/>
  <c r="H52" i="5"/>
  <c r="H53" i="5"/>
  <c r="H47" i="12"/>
  <c r="H48" i="12"/>
  <c r="H47" i="13"/>
  <c r="H48" i="13"/>
  <c r="H47" i="14"/>
  <c r="H48" i="14"/>
  <c r="H47" i="5"/>
  <c r="H48" i="5"/>
  <c r="H38" i="12"/>
  <c r="H39" i="12"/>
  <c r="H40" i="12"/>
  <c r="H41" i="12"/>
  <c r="H42" i="12"/>
  <c r="H43" i="12"/>
  <c r="H38" i="13"/>
  <c r="H39" i="13"/>
  <c r="H40" i="13"/>
  <c r="H41" i="13"/>
  <c r="H42" i="13"/>
  <c r="H43" i="13"/>
  <c r="H38" i="14"/>
  <c r="H39" i="14"/>
  <c r="H40" i="14"/>
  <c r="H41" i="14"/>
  <c r="H42" i="14"/>
  <c r="H43" i="14"/>
  <c r="H38" i="5"/>
  <c r="H39" i="5"/>
  <c r="H40" i="5"/>
  <c r="H41" i="5"/>
  <c r="H42" i="5"/>
  <c r="H43" i="5"/>
  <c r="H51" i="12"/>
  <c r="H51" i="13"/>
  <c r="H51" i="14"/>
  <c r="H51" i="5"/>
  <c r="H46" i="12"/>
  <c r="H46" i="13"/>
  <c r="H46" i="14"/>
  <c r="H46" i="5"/>
  <c r="H37" i="12"/>
  <c r="H37" i="13"/>
  <c r="H37" i="14"/>
  <c r="H37" i="5"/>
  <c r="H34" i="12"/>
  <c r="H34" i="13"/>
  <c r="H34" i="14"/>
  <c r="H34" i="5"/>
  <c r="H33" i="12"/>
  <c r="H33" i="13"/>
  <c r="H33" i="14"/>
  <c r="H33" i="5"/>
  <c r="H30" i="12"/>
  <c r="H30" i="13"/>
  <c r="H30" i="14"/>
  <c r="H30" i="5"/>
  <c r="H29" i="12"/>
  <c r="H29" i="13"/>
  <c r="H29" i="14"/>
  <c r="H29" i="5"/>
  <c r="D15" i="13"/>
  <c r="C15" i="5"/>
  <c r="G12" i="18" s="1"/>
  <c r="N15" i="18"/>
  <c r="N14" i="18"/>
  <c r="N13" i="18"/>
  <c r="N12" i="18"/>
  <c r="H15" i="18"/>
  <c r="H14" i="18"/>
  <c r="H13" i="18"/>
  <c r="H12" i="18"/>
  <c r="E15" i="18"/>
  <c r="E14" i="18"/>
  <c r="E13" i="18"/>
  <c r="E12" i="18"/>
  <c r="S15" i="18"/>
  <c r="S14" i="18"/>
  <c r="S13" i="18"/>
  <c r="S12" i="18"/>
  <c r="R15" i="18"/>
  <c r="R14" i="18"/>
  <c r="R13" i="18"/>
  <c r="R12" i="18"/>
  <c r="F15" i="18"/>
  <c r="F14" i="18"/>
  <c r="F13" i="18"/>
  <c r="C15" i="18"/>
  <c r="C14" i="18"/>
  <c r="C13" i="18"/>
  <c r="F12" i="18"/>
  <c r="C12" i="18"/>
  <c r="I52" i="12"/>
  <c r="J52" i="12"/>
  <c r="I53" i="12"/>
  <c r="J53" i="12"/>
  <c r="I52" i="13"/>
  <c r="J52" i="13"/>
  <c r="I53" i="13"/>
  <c r="J53" i="13"/>
  <c r="I52" i="14"/>
  <c r="J52" i="14"/>
  <c r="I53" i="14"/>
  <c r="J53" i="14"/>
  <c r="I52" i="5"/>
  <c r="J52" i="5"/>
  <c r="I53" i="5"/>
  <c r="J53" i="5"/>
  <c r="J51" i="12"/>
  <c r="I51" i="12"/>
  <c r="J51" i="13"/>
  <c r="I51" i="13"/>
  <c r="J51" i="14"/>
  <c r="I51" i="14"/>
  <c r="J51" i="5"/>
  <c r="I51" i="5"/>
  <c r="I48" i="12"/>
  <c r="J48" i="12"/>
  <c r="I48" i="13"/>
  <c r="J48" i="13"/>
  <c r="I48" i="14"/>
  <c r="J48" i="14"/>
  <c r="I48" i="5"/>
  <c r="J48" i="5"/>
  <c r="J47" i="12"/>
  <c r="I47" i="12"/>
  <c r="J46" i="12"/>
  <c r="I46" i="12"/>
  <c r="J47" i="13"/>
  <c r="I47" i="13"/>
  <c r="J46" i="13"/>
  <c r="I46" i="13"/>
  <c r="J47" i="14"/>
  <c r="I47" i="14"/>
  <c r="J46" i="14"/>
  <c r="I46" i="14"/>
  <c r="J47" i="5"/>
  <c r="I47" i="5"/>
  <c r="J46" i="5"/>
  <c r="I46" i="5"/>
  <c r="J33" i="12"/>
  <c r="J33" i="13"/>
  <c r="J33" i="14"/>
  <c r="J33" i="5"/>
  <c r="J34" i="12"/>
  <c r="I34" i="12"/>
  <c r="I33" i="12"/>
  <c r="J34" i="13"/>
  <c r="I34" i="13"/>
  <c r="I33" i="13"/>
  <c r="J34" i="14"/>
  <c r="I34" i="14"/>
  <c r="I33" i="14"/>
  <c r="J34" i="5"/>
  <c r="I34" i="5"/>
  <c r="I33" i="5"/>
  <c r="I30" i="12"/>
  <c r="J30" i="12"/>
  <c r="I30" i="13"/>
  <c r="J30" i="13"/>
  <c r="I30" i="14"/>
  <c r="J30" i="14"/>
  <c r="I30" i="5"/>
  <c r="J30" i="5"/>
  <c r="J29" i="12"/>
  <c r="J29" i="13"/>
  <c r="J29" i="14"/>
  <c r="J29" i="5"/>
  <c r="I29" i="12"/>
  <c r="I29" i="13"/>
  <c r="I29" i="14"/>
  <c r="I29" i="5"/>
  <c r="D15" i="12"/>
  <c r="E15" i="12"/>
  <c r="D13" i="18" s="1"/>
  <c r="E15" i="13"/>
  <c r="D14" i="18" s="1"/>
  <c r="D15" i="14"/>
  <c r="E15" i="14"/>
  <c r="D15" i="18" s="1"/>
  <c r="D15" i="5"/>
  <c r="E15" i="5"/>
  <c r="D12" i="18" s="1"/>
  <c r="C15" i="12"/>
  <c r="G13" i="18" s="1"/>
  <c r="C15" i="13"/>
  <c r="G14" i="18" s="1"/>
  <c r="C15" i="14"/>
  <c r="G15" i="18" s="1"/>
  <c r="H20" i="12"/>
  <c r="G20" i="12"/>
  <c r="H19" i="12"/>
  <c r="G19" i="12"/>
  <c r="H18" i="12"/>
  <c r="G18" i="12"/>
  <c r="H20" i="13"/>
  <c r="G20" i="13"/>
  <c r="H19" i="13"/>
  <c r="G19" i="13"/>
  <c r="H18" i="13"/>
  <c r="G18" i="13"/>
  <c r="H20" i="14"/>
  <c r="G20" i="14"/>
  <c r="H19" i="14"/>
  <c r="G19" i="14"/>
  <c r="H18" i="14"/>
  <c r="G18" i="14"/>
  <c r="H20" i="5"/>
  <c r="G20" i="5"/>
  <c r="H19" i="5"/>
  <c r="G19" i="5"/>
  <c r="H18" i="5"/>
  <c r="G18" i="5"/>
  <c r="G9" i="12"/>
  <c r="H9" i="12"/>
  <c r="G10" i="12"/>
  <c r="H10" i="12"/>
  <c r="G11" i="12"/>
  <c r="H11" i="12"/>
  <c r="G12" i="12"/>
  <c r="H12" i="12"/>
  <c r="G9" i="13"/>
  <c r="H9" i="13"/>
  <c r="G10" i="13"/>
  <c r="H10" i="13"/>
  <c r="G11" i="13"/>
  <c r="H11" i="13"/>
  <c r="G12" i="13"/>
  <c r="H12" i="13"/>
  <c r="G9" i="14"/>
  <c r="H9" i="14"/>
  <c r="G10" i="14"/>
  <c r="H10" i="14"/>
  <c r="G11" i="14"/>
  <c r="H11" i="14"/>
  <c r="G12" i="14"/>
  <c r="H12" i="14"/>
  <c r="G9" i="5"/>
  <c r="H9" i="5"/>
  <c r="G10" i="5"/>
  <c r="H10" i="5"/>
  <c r="G11" i="5"/>
  <c r="H11" i="5"/>
  <c r="G12" i="5"/>
  <c r="H12" i="5"/>
  <c r="H8" i="12"/>
  <c r="H8" i="13"/>
  <c r="H8" i="14"/>
  <c r="H8" i="5"/>
  <c r="G8" i="12"/>
  <c r="G8" i="13"/>
  <c r="G8" i="14"/>
  <c r="G8" i="5"/>
  <c r="D14" i="12"/>
  <c r="E14" i="12"/>
  <c r="D14" i="13"/>
  <c r="E14" i="13"/>
  <c r="D14" i="14"/>
  <c r="E14" i="14"/>
  <c r="D14" i="5"/>
  <c r="E14" i="5"/>
  <c r="C14" i="12"/>
  <c r="C14" i="13"/>
  <c r="C14" i="14"/>
  <c r="C14" i="5"/>
  <c r="F34" i="18" l="1"/>
  <c r="R16" i="18"/>
  <c r="S16" i="18"/>
  <c r="N16" i="18"/>
  <c r="C16" i="18"/>
  <c r="I63" i="18"/>
  <c r="K15" i="18"/>
  <c r="G36" i="18"/>
  <c r="D38" i="18"/>
  <c r="F16" i="18"/>
  <c r="J12" i="18"/>
  <c r="I61" i="18"/>
  <c r="I15" i="18"/>
  <c r="J61" i="18"/>
  <c r="H33" i="18"/>
  <c r="J65" i="18"/>
  <c r="I64" i="18"/>
  <c r="D39" i="18"/>
  <c r="J63" i="18"/>
  <c r="J64" i="18"/>
  <c r="I13" i="18"/>
  <c r="I14" i="18"/>
  <c r="K13" i="18"/>
  <c r="C39" i="18"/>
  <c r="H35" i="18"/>
  <c r="J15" i="18"/>
  <c r="J14" i="18"/>
  <c r="J13" i="18"/>
  <c r="H67" i="18"/>
  <c r="H66" i="18"/>
  <c r="H65" i="18"/>
  <c r="H64" i="18"/>
  <c r="H63" i="18"/>
  <c r="H62" i="18"/>
  <c r="H61" i="18"/>
  <c r="E39" i="18"/>
  <c r="E29" i="18"/>
  <c r="D37" i="18"/>
  <c r="C38" i="18"/>
  <c r="C37" i="18"/>
  <c r="G33" i="18"/>
  <c r="E53" i="18"/>
  <c r="E54" i="18"/>
  <c r="E57" i="18"/>
  <c r="E58" i="18"/>
  <c r="E70" i="18"/>
  <c r="E71" i="18"/>
  <c r="E72" i="18"/>
  <c r="D80" i="18"/>
  <c r="E75" i="18"/>
  <c r="D82" i="18"/>
  <c r="E77" i="18"/>
  <c r="D81" i="18"/>
  <c r="E76" i="18"/>
  <c r="I75" i="18"/>
  <c r="G80" i="18"/>
  <c r="H75" i="18"/>
  <c r="J75" i="18"/>
  <c r="I76" i="18"/>
  <c r="G81" i="18"/>
  <c r="H76" i="18"/>
  <c r="J76" i="18"/>
  <c r="I77" i="18"/>
  <c r="G82" i="18"/>
  <c r="H77" i="18"/>
  <c r="J77" i="18"/>
  <c r="I70" i="18"/>
  <c r="H70" i="18"/>
  <c r="J70" i="18"/>
  <c r="I71" i="18"/>
  <c r="H71" i="18"/>
  <c r="J71" i="18"/>
  <c r="I72" i="18"/>
  <c r="H72" i="18"/>
  <c r="J72" i="18"/>
  <c r="I57" i="18"/>
  <c r="H57" i="18"/>
  <c r="J57" i="18"/>
  <c r="I58" i="18"/>
  <c r="H58" i="18"/>
  <c r="J58" i="18"/>
  <c r="I53" i="18"/>
  <c r="H53" i="18"/>
  <c r="J53" i="18"/>
  <c r="I54" i="18"/>
  <c r="H54" i="18"/>
  <c r="J54" i="18"/>
  <c r="I62" i="18"/>
  <c r="J62" i="18"/>
  <c r="I65" i="18"/>
  <c r="I66" i="18"/>
  <c r="J66" i="18"/>
  <c r="I67" i="18"/>
  <c r="J67" i="18"/>
  <c r="K12" i="18"/>
  <c r="G32" i="18"/>
  <c r="K14" i="18"/>
  <c r="H36" i="18"/>
  <c r="I12" i="18"/>
  <c r="H34" i="18"/>
  <c r="G34" i="18"/>
  <c r="E38" i="18"/>
  <c r="G35" i="18"/>
  <c r="H32" i="18"/>
  <c r="H14" i="14"/>
  <c r="H15" i="13"/>
  <c r="H15" i="14"/>
  <c r="H14" i="12"/>
  <c r="H14" i="13"/>
  <c r="H15" i="12"/>
  <c r="H14" i="5"/>
  <c r="H15" i="5"/>
  <c r="G14" i="5"/>
  <c r="G14" i="13"/>
  <c r="G15" i="5"/>
  <c r="G15" i="13"/>
  <c r="G14" i="14"/>
  <c r="G14" i="12"/>
  <c r="G15" i="14"/>
  <c r="G15" i="12"/>
  <c r="D16" i="18" l="1"/>
  <c r="P14" i="18"/>
  <c r="P13" i="18"/>
  <c r="G16" i="18"/>
  <c r="Q12" i="18"/>
  <c r="Q13" i="18"/>
  <c r="Q14" i="18"/>
  <c r="H39" i="18"/>
  <c r="G39" i="18"/>
  <c r="H38" i="18"/>
  <c r="Q15" i="18"/>
  <c r="P15" i="18"/>
  <c r="Q16" i="18"/>
  <c r="O15" i="18"/>
  <c r="P16" i="18"/>
  <c r="P12" i="18"/>
  <c r="O14" i="18"/>
  <c r="O13" i="18"/>
  <c r="G38" i="18"/>
  <c r="I16" i="18"/>
  <c r="O16" i="18"/>
  <c r="O12" i="18"/>
  <c r="E16" i="18" s="1"/>
  <c r="E43" i="18" l="1"/>
  <c r="E42" i="18"/>
  <c r="E44" i="18"/>
  <c r="D44" i="18"/>
  <c r="D43" i="18"/>
  <c r="D42" i="18"/>
  <c r="C44" i="18"/>
  <c r="C42" i="18"/>
  <c r="C43" i="18"/>
  <c r="H16" i="18"/>
  <c r="J16" i="18"/>
  <c r="E45" i="18" l="1"/>
  <c r="E46" i="18" s="1"/>
  <c r="K16" i="18"/>
  <c r="H42" i="18"/>
  <c r="G42" i="18"/>
  <c r="H44" i="18"/>
  <c r="G44" i="18"/>
  <c r="G43" i="18"/>
  <c r="H43" i="18"/>
</calcChain>
</file>

<file path=xl/sharedStrings.xml><?xml version="1.0" encoding="utf-8"?>
<sst xmlns="http://schemas.openxmlformats.org/spreadsheetml/2006/main" count="335" uniqueCount="84">
  <si>
    <t>Información Ampliada del Reporte Regional</t>
  </si>
  <si>
    <t>Informalidad Laboral</t>
  </si>
  <si>
    <t>INFORMALIDAD LABORAL</t>
  </si>
  <si>
    <t>Macro Región</t>
  </si>
  <si>
    <t>Regiones</t>
  </si>
  <si>
    <t>PEAO</t>
  </si>
  <si>
    <t>%PEAO</t>
  </si>
  <si>
    <t>p Informal</t>
  </si>
  <si>
    <t xml:space="preserve">pinformal </t>
  </si>
  <si>
    <t>Tasa Informalidad</t>
  </si>
  <si>
    <t>Ingreso PEAO</t>
  </si>
  <si>
    <t xml:space="preserve"> Var Tasa Informalidad</t>
  </si>
  <si>
    <t>Fuente: INEI</t>
  </si>
  <si>
    <t>Elaboración: CIE-PERUCÁMARAS</t>
  </si>
  <si>
    <t xml:space="preserve">1. Condición laboral </t>
  </si>
  <si>
    <t>Número de personas</t>
  </si>
  <si>
    <t>21/20</t>
  </si>
  <si>
    <t>21/19</t>
  </si>
  <si>
    <t>PET</t>
  </si>
  <si>
    <t>PEA</t>
  </si>
  <si>
    <t>PEA Desocupada</t>
  </si>
  <si>
    <t>P. INFORMALIDAD</t>
  </si>
  <si>
    <t>Tasa de desempleo</t>
  </si>
  <si>
    <t>Tasa de informalidad laboral</t>
  </si>
  <si>
    <t>Ingreso Promedio Mensual</t>
  </si>
  <si>
    <t>Formales</t>
  </si>
  <si>
    <t>Informales</t>
  </si>
  <si>
    <t>2. Informalidad Laboral</t>
  </si>
  <si>
    <t>PERSONAS PEAO</t>
  </si>
  <si>
    <t>PERSONAS INFORMALIDAD</t>
  </si>
  <si>
    <t>Tasa de Informalidad</t>
  </si>
  <si>
    <t>Sexo</t>
  </si>
  <si>
    <t>Hombre</t>
  </si>
  <si>
    <t>Mujer</t>
  </si>
  <si>
    <t>Área geográfica</t>
  </si>
  <si>
    <t xml:space="preserve">Urbano </t>
  </si>
  <si>
    <t>Rural</t>
  </si>
  <si>
    <t>Sector Económico</t>
  </si>
  <si>
    <t>Comercio</t>
  </si>
  <si>
    <t>Otros</t>
  </si>
  <si>
    <t>Condición de Pobreza</t>
  </si>
  <si>
    <t>No pobre</t>
  </si>
  <si>
    <t>Pobre</t>
  </si>
  <si>
    <t>Pobre extremo</t>
  </si>
  <si>
    <t>Acceso a Servicios Pub</t>
  </si>
  <si>
    <t>Acceso a la RPA</t>
  </si>
  <si>
    <t>Internet</t>
  </si>
  <si>
    <t>Luz</t>
  </si>
  <si>
    <t>sector</t>
  </si>
  <si>
    <t>contri</t>
  </si>
  <si>
    <t>COMERCIO</t>
  </si>
  <si>
    <t>Row Labels</t>
  </si>
  <si>
    <t>Sum of contri</t>
  </si>
  <si>
    <t>CONSTRUCCION</t>
  </si>
  <si>
    <t>AGROPECUARIO</t>
  </si>
  <si>
    <t>MANUFACTURA</t>
  </si>
  <si>
    <t>MINERIA E HIDROCARBUROS</t>
  </si>
  <si>
    <t>PESCA</t>
  </si>
  <si>
    <t>OTROS SERVICIOS</t>
  </si>
  <si>
    <t>Grand Total</t>
  </si>
  <si>
    <t>Macro Región Oriente</t>
  </si>
  <si>
    <t>Amazonas</t>
  </si>
  <si>
    <t>Loreto</t>
  </si>
  <si>
    <t>San Martin</t>
  </si>
  <si>
    <t>Ucayali</t>
  </si>
  <si>
    <t>MACRO REGIÓN ORIENTE</t>
  </si>
  <si>
    <t>AMAZONAS</t>
  </si>
  <si>
    <t>LORETO</t>
  </si>
  <si>
    <t>SAN MARTIN</t>
  </si>
  <si>
    <t>UCAYALI</t>
  </si>
  <si>
    <t>Macro Región Oriente: Condición de empleo e informalidad laboral</t>
  </si>
  <si>
    <t>San Martín</t>
  </si>
  <si>
    <t xml:space="preserve">Tasa de informalidad por Departamento </t>
  </si>
  <si>
    <t>Edición N° 514</t>
  </si>
  <si>
    <t>Martes 27 de junio 2023</t>
  </si>
  <si>
    <t>(N° personas y porcentajes, 2022)</t>
  </si>
  <si>
    <t>Var. % 22/19</t>
  </si>
  <si>
    <t>22/21</t>
  </si>
  <si>
    <t>22/19</t>
  </si>
  <si>
    <t>Agr/Pes/M</t>
  </si>
  <si>
    <t>Trans y C</t>
  </si>
  <si>
    <t>Hotel y R</t>
  </si>
  <si>
    <t>Manuf</t>
  </si>
  <si>
    <t>Const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</si>
</sst>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24"/>
      <color theme="1"/>
      <name val="Amasis MT Pro Light"/>
      <family val="1"/>
    </font>
    <font>
      <sz val="11"/>
      <color theme="1"/>
      <name val="Amasis MT Pro"/>
      <family val="1"/>
    </font>
    <font>
      <b/>
      <sz val="18"/>
      <color theme="1"/>
      <name val="Amasis MT Pro"/>
      <family val="1"/>
    </font>
    <font>
      <i/>
      <sz val="11"/>
      <color theme="1"/>
      <name val="Amasis MT Pro"/>
      <family val="1"/>
    </font>
    <font>
      <u/>
      <sz val="11"/>
      <color theme="1"/>
      <name val="Amasis MT Pro"/>
      <family val="1"/>
    </font>
    <font>
      <sz val="28"/>
      <color rgb="FFC00000"/>
      <name val="Amasis MT Pro"/>
      <family val="1"/>
    </font>
    <font>
      <sz val="22"/>
      <color rgb="FFC00000"/>
      <name val="Amasis MT Pro"/>
      <family val="1"/>
    </font>
    <font>
      <b/>
      <sz val="11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7" tint="-0.499984740745262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64" fontId="6" fillId="0" borderId="0" xfId="1" applyNumberFormat="1" applyFont="1"/>
    <xf numFmtId="164" fontId="4" fillId="0" borderId="0" xfId="1" applyNumberFormat="1" applyFont="1"/>
    <xf numFmtId="0" fontId="4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9" fontId="3" fillId="0" borderId="3" xfId="2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3"/>
    </xf>
    <xf numFmtId="9" fontId="3" fillId="0" borderId="0" xfId="2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indent="1"/>
    </xf>
    <xf numFmtId="43" fontId="3" fillId="0" borderId="3" xfId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1" fillId="0" borderId="3" xfId="1" applyNumberFormat="1" applyFont="1" applyBorder="1" applyAlignment="1">
      <alignment vertical="center"/>
    </xf>
    <xf numFmtId="9" fontId="3" fillId="0" borderId="0" xfId="2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/>
    <xf numFmtId="165" fontId="3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vertical="center"/>
    </xf>
    <xf numFmtId="9" fontId="4" fillId="0" borderId="0" xfId="2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3" fontId="3" fillId="0" borderId="3" xfId="1" applyNumberFormat="1" applyFont="1" applyBorder="1" applyAlignment="1">
      <alignment vertical="center"/>
    </xf>
    <xf numFmtId="164" fontId="6" fillId="0" borderId="3" xfId="1" applyNumberFormat="1" applyFont="1" applyFill="1" applyBorder="1" applyAlignment="1"/>
    <xf numFmtId="164" fontId="6" fillId="0" borderId="6" xfId="1" applyNumberFormat="1" applyFont="1" applyFill="1" applyBorder="1" applyAlignment="1"/>
    <xf numFmtId="164" fontId="6" fillId="0" borderId="5" xfId="1" applyNumberFormat="1" applyFont="1" applyFill="1" applyBorder="1" applyAlignment="1"/>
    <xf numFmtId="164" fontId="6" fillId="0" borderId="7" xfId="1" applyNumberFormat="1" applyFont="1" applyFill="1" applyBorder="1" applyAlignment="1"/>
    <xf numFmtId="164" fontId="3" fillId="0" borderId="3" xfId="1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9" fontId="7" fillId="0" borderId="3" xfId="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3" xfId="3" xr:uid="{CC8A76CE-48D9-48B1-B181-0957FFDB9B7A}"/>
    <cellStyle name="Percent" xfId="2" builtinId="5"/>
  </cellStyles>
  <dxfs count="0"/>
  <tableStyles count="0" defaultTableStyle="TableStyleMedium2" defaultPivotStyle="PivotStyleLight16"/>
  <colors>
    <mruColors>
      <color rgb="FFF8F8F8"/>
      <color rgb="FF000000"/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68237883830319E-3"/>
          <c:y val="3.1553179387658593E-2"/>
          <c:w val="0.99638317621161698"/>
          <c:h val="0.76916346027065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ORIENTE!$B$12:$B$15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ORIENTE!$D$12:$D$15</c:f>
              <c:numCache>
                <c:formatCode>0%</c:formatCode>
                <c:ptCount val="4"/>
                <c:pt idx="0">
                  <c:v>0.88260175426579379</c:v>
                </c:pt>
                <c:pt idx="1">
                  <c:v>0.84790781273014959</c:v>
                </c:pt>
                <c:pt idx="2">
                  <c:v>0.87411135097363879</c:v>
                </c:pt>
                <c:pt idx="3">
                  <c:v>0.82388695605702744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B-44D7-A196-0C14DD792CD0}"/>
            </c:ext>
          </c:extLst>
        </c:ser>
        <c:ser>
          <c:idx val="1"/>
          <c:order val="1"/>
          <c:tx>
            <c:strRef>
              <c:f>ORIENTE!$F$10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ORIENTE!$B$12:$B$15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ORIENTE!$G$12:$G$15</c:f>
              <c:numCache>
                <c:formatCode>0%</c:formatCode>
                <c:ptCount val="4"/>
                <c:pt idx="0">
                  <c:v>0.86583914054591671</c:v>
                </c:pt>
                <c:pt idx="1">
                  <c:v>0.79231189623372</c:v>
                </c:pt>
                <c:pt idx="2">
                  <c:v>0.82466926073207703</c:v>
                </c:pt>
                <c:pt idx="3">
                  <c:v>0.80540298965521884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B-44D7-A196-0C14DD792C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7998960"/>
        <c:axId val="907990640"/>
      </c:barChart>
      <c:lineChart>
        <c:grouping val="stacked"/>
        <c:varyColors val="0"/>
        <c:ser>
          <c:idx val="2"/>
          <c:order val="2"/>
          <c:tx>
            <c:strRef>
              <c:f>ORIENTE!$J$11</c:f>
              <c:strCache>
                <c:ptCount val="1"/>
                <c:pt idx="0">
                  <c:v> Var Tasa Informalidad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solidFill>
                <a:srgbClr val="F8F8F8">
                  <a:alpha val="87059"/>
                </a:srgb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ORIENTE!$B$12:$B$15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ORIENTE!$J$12:$J$15</c:f>
              <c:numCache>
                <c:formatCode>0%</c:formatCode>
                <c:ptCount val="4"/>
                <c:pt idx="0">
                  <c:v>1.9359962994174751E-2</c:v>
                </c:pt>
                <c:pt idx="1">
                  <c:v>7.0169231032257029E-2</c:v>
                </c:pt>
                <c:pt idx="2">
                  <c:v>5.995384161363182E-2</c:v>
                </c:pt>
                <c:pt idx="3">
                  <c:v>2.2949960006631409E-2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B-44D7-A196-0C14DD792C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005616"/>
        <c:axId val="908008944"/>
      </c:lineChart>
      <c:catAx>
        <c:axId val="9079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s-PE"/>
          </a:p>
        </c:txPr>
        <c:crossAx val="907990640"/>
        <c:crosses val="autoZero"/>
        <c:auto val="1"/>
        <c:lblAlgn val="ctr"/>
        <c:lblOffset val="100"/>
        <c:noMultiLvlLbl val="0"/>
      </c:catAx>
      <c:valAx>
        <c:axId val="907990640"/>
        <c:scaling>
          <c:orientation val="minMax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907998960"/>
        <c:crosses val="autoZero"/>
        <c:crossBetween val="between"/>
      </c:valAx>
      <c:valAx>
        <c:axId val="908008944"/>
        <c:scaling>
          <c:orientation val="minMax"/>
          <c:max val="1"/>
        </c:scaling>
        <c:delete val="1"/>
        <c:axPos val="r"/>
        <c:numFmt formatCode="0%" sourceLinked="1"/>
        <c:majorTickMark val="out"/>
        <c:minorTickMark val="none"/>
        <c:tickLblPos val="nextTo"/>
        <c:crossAx val="908005616"/>
        <c:crosses val="max"/>
        <c:crossBetween val="between"/>
      </c:valAx>
      <c:catAx>
        <c:axId val="90800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800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44045797903193"/>
          <c:y val="0.89428231055390517"/>
          <c:w val="0.59419439658650264"/>
          <c:h val="9.8806671967306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289561</xdr:colOff>
      <xdr:row>0</xdr:row>
      <xdr:rowOff>0</xdr:rowOff>
    </xdr:from>
    <xdr:to>
      <xdr:col>12</xdr:col>
      <xdr:colOff>419101</xdr:colOff>
      <xdr:row>7</xdr:row>
      <xdr:rowOff>64298</xdr:rowOff>
    </xdr:to>
    <xdr:pic>
      <xdr:nvPicPr>
        <xdr:cNvPr id="2" name="Picture 1" descr="Nuestros aliados | CCI FRANCE PÉROU">
          <a:extLst>
            <a:ext uri="{FF2B5EF4-FFF2-40B4-BE49-F238E27FC236}">
              <a16:creationId xmlns:a16="http://schemas.microsoft.com/office/drawing/2014/main" id="{048E9351-B3BC-43A2-A8CB-FAE88973A5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086" r="21655"/>
        <a:stretch/>
      </xdr:blipFill>
      <xdr:spPr bwMode="auto">
        <a:xfrm>
          <a:off x="6385561" y="0"/>
          <a:ext cx="1348740" cy="134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078C705D-6760-4F4F-B18B-A0EA320F28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19488</xdr:colOff>
      <xdr:row>6</xdr:row>
      <xdr:rowOff>21811</xdr:rowOff>
    </xdr:from>
    <xdr:to>
      <xdr:col>19</xdr:col>
      <xdr:colOff>5415</xdr:colOff>
      <xdr:row>20</xdr:row>
      <xdr:rowOff>8283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EFD458-8DED-687D-C955-213F79B63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3" name="Picture 2" descr="PERUCÁMARAS">
          <a:extLst>
            <a:ext uri="{FF2B5EF4-FFF2-40B4-BE49-F238E27FC236}">
              <a16:creationId xmlns:a16="http://schemas.microsoft.com/office/drawing/2014/main" id="{E189D1F0-A217-42CB-9640-869A4D43BD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BFD26E63-74A4-42BE-BA9A-A941149745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7D55E051-02ED-4767-9129-55037919B0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714375</xdr:colOff>
      <xdr:row>5</xdr:row>
      <xdr:rowOff>24718</xdr:rowOff>
    </xdr:to>
    <xdr:pic>
      <xdr:nvPicPr>
        <xdr:cNvPr id="2" name="Picture 1" descr="PERUCÁMARAS">
          <a:extLst>
            <a:ext uri="{FF2B5EF4-FFF2-40B4-BE49-F238E27FC236}">
              <a16:creationId xmlns:a16="http://schemas.microsoft.com/office/drawing/2014/main" id="{95C2E6CD-9AB7-4C1B-81BE-DCD312CE10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6" r="52537" b="6179"/>
        <a:stretch/>
      </xdr:blipFill>
      <xdr:spPr bwMode="auto">
        <a:xfrm>
          <a:off x="0" y="247650"/>
          <a:ext cx="714375" cy="720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y Condor Guerra" refreshedDate="44350.039387500001" createdVersion="7" refreshedVersion="7" minRefreshableVersion="3" recordCount="56" xr:uid="{E49465B9-7776-4FAE-93CD-F7CE5AD7FDCB}">
  <cacheSource type="worksheet">
    <worksheetSource ref="D2:E58" sheet="Sheet1"/>
  </cacheSource>
  <cacheFields count="2">
    <cacheField name="sector" numFmtId="0">
      <sharedItems count="7">
        <s v="COMERCIO"/>
        <s v="CONSTRUCCION"/>
        <s v="MANUFACTURA"/>
        <s v="AGROPECUARIO"/>
        <s v="MINERIA E HIDROCARBUROS"/>
        <s v="PESCA"/>
        <s v="OTROS SERVICIOS"/>
      </sharedItems>
    </cacheField>
    <cacheField name="contri" numFmtId="164">
      <sharedItems containsSemiMixedTypes="0" containsString="0" containsNumber="1" containsInteger="1" minValue="47" maxValue="2810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n v="37337"/>
  </r>
  <r>
    <x v="1"/>
    <n v="13306"/>
  </r>
  <r>
    <x v="2"/>
    <n v="5904"/>
  </r>
  <r>
    <x v="3"/>
    <n v="1746"/>
  </r>
  <r>
    <x v="4"/>
    <n v="910"/>
  </r>
  <r>
    <x v="5"/>
    <n v="480"/>
  </r>
  <r>
    <x v="6"/>
    <n v="230775"/>
  </r>
  <r>
    <x v="0"/>
    <n v="10502"/>
  </r>
  <r>
    <x v="1"/>
    <n v="4970"/>
  </r>
  <r>
    <x v="2"/>
    <n v="2006"/>
  </r>
  <r>
    <x v="4"/>
    <n v="1547"/>
  </r>
  <r>
    <x v="3"/>
    <n v="1284"/>
  </r>
  <r>
    <x v="5"/>
    <n v="60"/>
  </r>
  <r>
    <x v="6"/>
    <n v="78119"/>
  </r>
  <r>
    <x v="0"/>
    <n v="15704"/>
  </r>
  <r>
    <x v="1"/>
    <n v="6794"/>
  </r>
  <r>
    <x v="2"/>
    <n v="2641"/>
  </r>
  <r>
    <x v="3"/>
    <n v="1108"/>
  </r>
  <r>
    <x v="4"/>
    <n v="598"/>
  </r>
  <r>
    <x v="5"/>
    <n v="156"/>
  </r>
  <r>
    <x v="6"/>
    <n v="117757"/>
  </r>
  <r>
    <x v="0"/>
    <n v="5889"/>
  </r>
  <r>
    <x v="1"/>
    <n v="3039"/>
  </r>
  <r>
    <x v="3"/>
    <n v="1531"/>
  </r>
  <r>
    <x v="2"/>
    <n v="952"/>
  </r>
  <r>
    <x v="4"/>
    <n v="404"/>
  </r>
  <r>
    <x v="5"/>
    <n v="63"/>
  </r>
  <r>
    <x v="6"/>
    <n v="64110"/>
  </r>
  <r>
    <x v="0"/>
    <n v="20149"/>
  </r>
  <r>
    <x v="1"/>
    <n v="9565"/>
  </r>
  <r>
    <x v="2"/>
    <n v="3838"/>
  </r>
  <r>
    <x v="3"/>
    <n v="1912"/>
  </r>
  <r>
    <x v="4"/>
    <n v="340"/>
  </r>
  <r>
    <x v="5"/>
    <n v="77"/>
  </r>
  <r>
    <x v="6"/>
    <n v="141499"/>
  </r>
  <r>
    <x v="0"/>
    <n v="35769"/>
  </r>
  <r>
    <x v="1"/>
    <n v="11737"/>
  </r>
  <r>
    <x v="2"/>
    <n v="4345"/>
  </r>
  <r>
    <x v="4"/>
    <n v="1432"/>
  </r>
  <r>
    <x v="3"/>
    <n v="1414"/>
  </r>
  <r>
    <x v="5"/>
    <n v="278"/>
  </r>
  <r>
    <x v="6"/>
    <n v="211295"/>
  </r>
  <r>
    <x v="0"/>
    <n v="47442"/>
  </r>
  <r>
    <x v="1"/>
    <n v="21394"/>
  </r>
  <r>
    <x v="2"/>
    <n v="8026"/>
  </r>
  <r>
    <x v="3"/>
    <n v="3753"/>
  </r>
  <r>
    <x v="4"/>
    <n v="823"/>
  </r>
  <r>
    <x v="5"/>
    <n v="169"/>
  </r>
  <r>
    <x v="6"/>
    <n v="281072"/>
  </r>
  <r>
    <x v="0"/>
    <n v="7160"/>
  </r>
  <r>
    <x v="1"/>
    <n v="2771"/>
  </r>
  <r>
    <x v="2"/>
    <n v="1165"/>
  </r>
  <r>
    <x v="3"/>
    <n v="916"/>
  </r>
  <r>
    <x v="4"/>
    <n v="225"/>
  </r>
  <r>
    <x v="5"/>
    <n v="47"/>
  </r>
  <r>
    <x v="6"/>
    <n v="569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21AE4F-533D-4ADD-99FE-701F377EA2CF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3:I11" firstHeaderRow="1" firstDataRow="1" firstDataCol="1"/>
  <pivotFields count="2">
    <pivotField axis="axisRow" showAll="0">
      <items count="8">
        <item x="3"/>
        <item x="0"/>
        <item x="1"/>
        <item x="2"/>
        <item x="4"/>
        <item x="6"/>
        <item x="5"/>
        <item t="default"/>
      </items>
    </pivotField>
    <pivotField dataField="1" numFmtId="164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contri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DCE5-2421-405D-A655-FFDEF33ADC7D}">
  <dimension ref="B9:V24"/>
  <sheetViews>
    <sheetView showGridLines="0" tabSelected="1" zoomScaleNormal="100" workbookViewId="0">
      <selection activeCell="A2" sqref="A2"/>
    </sheetView>
  </sheetViews>
  <sheetFormatPr defaultColWidth="9.140625" defaultRowHeight="15" x14ac:dyDescent="0.25"/>
  <sheetData>
    <row r="9" spans="2:22" ht="30" x14ac:dyDescent="0.4">
      <c r="B9" s="50" t="s">
        <v>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2:22" ht="27.75" x14ac:dyDescent="0.4">
      <c r="B10" s="51" t="s">
        <v>73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3" spans="2:22" ht="22.5" x14ac:dyDescent="0.3">
      <c r="B13" s="52" t="s">
        <v>60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2:22" ht="36" x14ac:dyDescent="0.55000000000000004">
      <c r="B14" s="53" t="s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2" x14ac:dyDescent="0.25">
      <c r="B15" s="54" t="s">
        <v>74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2:22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 t="s">
        <v>61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 t="s">
        <v>62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 t="s">
        <v>63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 t="s">
        <v>64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2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2:22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2:22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2:22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</row>
  </sheetData>
  <mergeCells count="5">
    <mergeCell ref="B9:V9"/>
    <mergeCell ref="B10:V10"/>
    <mergeCell ref="B13:V13"/>
    <mergeCell ref="B14:V14"/>
    <mergeCell ref="B15:V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A822-35C1-4BE1-BA53-3821064DB3FC}">
  <dimension ref="A1:Y82"/>
  <sheetViews>
    <sheetView showGridLines="0" zoomScaleNormal="100" workbookViewId="0">
      <pane ySplit="1" topLeftCell="A2" activePane="bottomLeft" state="frozen"/>
      <selection activeCell="C24" sqref="C24"/>
      <selection pane="bottomLeft" activeCell="C23" sqref="C2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3" width="8.7109375" style="1" customWidth="1"/>
    <col min="4" max="4" width="12" style="1" customWidth="1"/>
    <col min="5" max="6" width="8.7109375" style="1" customWidth="1"/>
    <col min="7" max="7" width="12" style="1" customWidth="1"/>
    <col min="8" max="9" width="8.7109375" style="1" customWidth="1"/>
    <col min="10" max="10" width="12" style="1" customWidth="1"/>
    <col min="11" max="11" width="8.7109375" style="1" customWidth="1"/>
    <col min="12" max="23" width="11.28515625" style="1" customWidth="1"/>
    <col min="24" max="27" width="10.7109375" style="1" customWidth="1"/>
    <col min="28" max="16384" width="8.85546875" style="1"/>
  </cols>
  <sheetData>
    <row r="1" spans="2:25" ht="14.45" customHeight="1" x14ac:dyDescent="0.25"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2:25" ht="18" x14ac:dyDescent="0.2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4" spans="2:25" ht="16.5" x14ac:dyDescent="0.25"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2:25" ht="15" customHeight="1" x14ac:dyDescent="0.25">
      <c r="M6" s="60" t="s">
        <v>72</v>
      </c>
      <c r="N6" s="60"/>
      <c r="O6" s="60"/>
      <c r="P6" s="60"/>
      <c r="Q6" s="60"/>
      <c r="R6" s="60"/>
      <c r="S6" s="60"/>
    </row>
    <row r="7" spans="2:25" ht="16.5" x14ac:dyDescent="0.25">
      <c r="B7" s="61" t="s">
        <v>70</v>
      </c>
      <c r="C7" s="61"/>
      <c r="D7" s="61"/>
      <c r="E7" s="61"/>
      <c r="F7" s="61"/>
      <c r="G7" s="61"/>
      <c r="H7" s="61"/>
      <c r="I7" s="61"/>
      <c r="J7" s="61"/>
      <c r="K7" s="61"/>
    </row>
    <row r="8" spans="2:25" x14ac:dyDescent="0.25">
      <c r="B8" s="62" t="s">
        <v>75</v>
      </c>
      <c r="C8" s="62"/>
      <c r="D8" s="62"/>
      <c r="E8" s="62"/>
      <c r="F8" s="62"/>
      <c r="G8" s="62"/>
      <c r="H8" s="62"/>
      <c r="I8" s="62"/>
      <c r="J8" s="62"/>
      <c r="K8" s="62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x14ac:dyDescent="0.25">
      <c r="T9" s="29"/>
      <c r="U9" s="29"/>
      <c r="V9" s="29"/>
      <c r="W9" s="29"/>
      <c r="X9" s="29"/>
      <c r="Y9" s="29"/>
    </row>
    <row r="10" spans="2:25" s="21" customFormat="1" x14ac:dyDescent="0.25">
      <c r="B10" s="58" t="s">
        <v>4</v>
      </c>
      <c r="C10" s="57">
        <v>2022</v>
      </c>
      <c r="D10" s="57"/>
      <c r="E10" s="57"/>
      <c r="F10" s="57">
        <v>2019</v>
      </c>
      <c r="G10" s="57"/>
      <c r="H10" s="57"/>
      <c r="I10" s="57" t="s">
        <v>76</v>
      </c>
      <c r="J10" s="57"/>
      <c r="K10" s="57"/>
      <c r="N10" s="29">
        <v>2020</v>
      </c>
      <c r="O10" s="29">
        <v>2021</v>
      </c>
      <c r="P10" s="29">
        <v>2020</v>
      </c>
      <c r="Q10" s="29">
        <v>2019</v>
      </c>
      <c r="R10" s="29">
        <v>2021</v>
      </c>
      <c r="S10" s="29">
        <v>2019</v>
      </c>
      <c r="T10" s="37"/>
      <c r="U10" s="37"/>
      <c r="V10" s="37"/>
      <c r="W10" s="37"/>
      <c r="X10" s="37"/>
      <c r="Y10" s="37"/>
    </row>
    <row r="11" spans="2:25" ht="25.5" x14ac:dyDescent="0.25">
      <c r="B11" s="59"/>
      <c r="C11" s="23" t="s">
        <v>5</v>
      </c>
      <c r="D11" s="23" t="s">
        <v>9</v>
      </c>
      <c r="E11" s="23" t="s">
        <v>10</v>
      </c>
      <c r="F11" s="23" t="s">
        <v>5</v>
      </c>
      <c r="G11" s="23" t="s">
        <v>9</v>
      </c>
      <c r="H11" s="23" t="s">
        <v>10</v>
      </c>
      <c r="I11" s="23" t="s">
        <v>5</v>
      </c>
      <c r="J11" s="23" t="s">
        <v>11</v>
      </c>
      <c r="K11" s="23" t="s">
        <v>10</v>
      </c>
      <c r="N11" s="37" t="s">
        <v>5</v>
      </c>
      <c r="O11" s="37" t="s">
        <v>6</v>
      </c>
      <c r="P11" s="37" t="s">
        <v>6</v>
      </c>
      <c r="Q11" s="37" t="s">
        <v>6</v>
      </c>
      <c r="R11" s="37" t="s">
        <v>7</v>
      </c>
      <c r="S11" s="37" t="s">
        <v>8</v>
      </c>
      <c r="T11" s="29"/>
      <c r="U11" s="29"/>
      <c r="V11" s="29"/>
      <c r="W11" s="29"/>
      <c r="X11" s="29"/>
      <c r="Y11" s="29"/>
    </row>
    <row r="12" spans="2:25" ht="16.5" x14ac:dyDescent="0.25">
      <c r="B12" s="22" t="s">
        <v>61</v>
      </c>
      <c r="C12" s="46">
        <f>Amazonas!E10</f>
        <v>246724.3</v>
      </c>
      <c r="D12" s="47">
        <f>Amazonas!E15</f>
        <v>0.88260175426579379</v>
      </c>
      <c r="E12" s="46">
        <f>Amazonas!E18</f>
        <v>1501.182</v>
      </c>
      <c r="F12" s="46">
        <f>Amazonas!C10</f>
        <v>249144.2</v>
      </c>
      <c r="G12" s="47">
        <f>Amazonas!C15</f>
        <v>0.86583914054591671</v>
      </c>
      <c r="H12" s="46">
        <f>Amazonas!C18</f>
        <v>1351.241</v>
      </c>
      <c r="I12" s="47">
        <f>C12/F12-1</f>
        <v>-9.7128490247817556E-3</v>
      </c>
      <c r="J12" s="47">
        <f t="shared" ref="J12:K15" si="0">D12/G12-1</f>
        <v>1.9359962994174751E-2</v>
      </c>
      <c r="K12" s="47">
        <f t="shared" si="0"/>
        <v>0.11096540143468125</v>
      </c>
      <c r="N12" s="38">
        <f>Amazonas!D10</f>
        <v>258801.4</v>
      </c>
      <c r="O12" s="39">
        <f>C12/C$16</f>
        <v>0.15174529572872605</v>
      </c>
      <c r="P12" s="39">
        <f>N12/$N$16</f>
        <v>0.15675639104402522</v>
      </c>
      <c r="Q12" s="39">
        <f>F12/$F$16</f>
        <v>0.1619872195187603</v>
      </c>
      <c r="R12" s="38">
        <f>Amazonas!E12</f>
        <v>217759.3</v>
      </c>
      <c r="S12" s="38">
        <f>Amazonas!C12</f>
        <v>215718.8</v>
      </c>
      <c r="T12" s="29"/>
      <c r="U12" s="29"/>
      <c r="V12" s="29"/>
      <c r="W12" s="29"/>
      <c r="X12" s="29"/>
      <c r="Y12" s="29"/>
    </row>
    <row r="13" spans="2:25" ht="16.5" x14ac:dyDescent="0.25">
      <c r="B13" s="22" t="s">
        <v>62</v>
      </c>
      <c r="C13" s="46">
        <f>Loreto!E10</f>
        <v>553308.5</v>
      </c>
      <c r="D13" s="47">
        <f>Loreto!E15</f>
        <v>0.84790781273014959</v>
      </c>
      <c r="E13" s="46">
        <f>Loreto!E18</f>
        <v>1632.9269999999999</v>
      </c>
      <c r="F13" s="46">
        <f>Loreto!C10</f>
        <v>514903.3</v>
      </c>
      <c r="G13" s="47">
        <f>Loreto!C15</f>
        <v>0.79231189623372</v>
      </c>
      <c r="H13" s="46">
        <f>Loreto!C18</f>
        <v>1654.837</v>
      </c>
      <c r="I13" s="47">
        <f t="shared" ref="I13:I15" si="1">C13/F13-1</f>
        <v>7.4587208899224322E-2</v>
      </c>
      <c r="J13" s="47">
        <f t="shared" si="0"/>
        <v>7.0169231032257029E-2</v>
      </c>
      <c r="K13" s="47">
        <f t="shared" si="0"/>
        <v>-1.3239974692371592E-2</v>
      </c>
      <c r="N13" s="38">
        <f>Loreto!D10</f>
        <v>554446</v>
      </c>
      <c r="O13" s="39">
        <f>C13/C$16</f>
        <v>0.34030682004860413</v>
      </c>
      <c r="P13" s="39">
        <f>N13/$N$16</f>
        <v>0.33582876286138952</v>
      </c>
      <c r="Q13" s="39">
        <f>F13/$F$16</f>
        <v>0.33477702426158862</v>
      </c>
      <c r="R13" s="38">
        <f>Loreto!E12</f>
        <v>469154.6</v>
      </c>
      <c r="S13" s="38">
        <f>Loreto!C12</f>
        <v>407964.01</v>
      </c>
      <c r="T13" s="29"/>
      <c r="U13" s="29"/>
      <c r="V13" s="29"/>
      <c r="W13" s="29"/>
      <c r="X13" s="29"/>
      <c r="Y13" s="29"/>
    </row>
    <row r="14" spans="2:25" ht="16.5" x14ac:dyDescent="0.25">
      <c r="B14" s="22" t="s">
        <v>71</v>
      </c>
      <c r="C14" s="46">
        <f>'San Martin'!E10</f>
        <v>528358.19999999995</v>
      </c>
      <c r="D14" s="47">
        <f>'San Martin'!E15</f>
        <v>0.87411135097363879</v>
      </c>
      <c r="E14" s="46">
        <f>'San Martin'!E18</f>
        <v>1502.6469999999999</v>
      </c>
      <c r="F14" s="46">
        <f>'San Martin'!C10</f>
        <v>491172.4</v>
      </c>
      <c r="G14" s="47">
        <f>'San Martin'!C15</f>
        <v>0.82466926073207703</v>
      </c>
      <c r="H14" s="46">
        <f>'San Martin'!C18</f>
        <v>1509.9849999999999</v>
      </c>
      <c r="I14" s="47">
        <f t="shared" si="1"/>
        <v>7.5708244192873808E-2</v>
      </c>
      <c r="J14" s="47">
        <f t="shared" si="0"/>
        <v>5.995384161363182E-2</v>
      </c>
      <c r="K14" s="47">
        <f t="shared" si="0"/>
        <v>-4.8596509236846774E-3</v>
      </c>
      <c r="N14" s="38">
        <f>'San Martin'!D10</f>
        <v>537987.4</v>
      </c>
      <c r="O14" s="39">
        <f>C14/C$16</f>
        <v>0.32496138933091467</v>
      </c>
      <c r="P14" s="39">
        <f>N14/$N$16</f>
        <v>0.32585976448024789</v>
      </c>
      <c r="Q14" s="39">
        <f>F14/$F$16</f>
        <v>0.31934779689977266</v>
      </c>
      <c r="R14" s="38">
        <f>'San Martin'!E12</f>
        <v>461843.9</v>
      </c>
      <c r="S14" s="38">
        <f>'San Martin'!C12</f>
        <v>405054.78</v>
      </c>
      <c r="T14" s="29"/>
      <c r="U14" s="29"/>
      <c r="V14" s="29"/>
      <c r="W14" s="29"/>
      <c r="X14" s="29"/>
      <c r="Y14" s="29"/>
    </row>
    <row r="15" spans="2:25" ht="16.5" x14ac:dyDescent="0.25">
      <c r="B15" s="22" t="s">
        <v>64</v>
      </c>
      <c r="C15" s="46">
        <f>Ucayali!E10</f>
        <v>297519.7</v>
      </c>
      <c r="D15" s="47">
        <f>Ucayali!E15</f>
        <v>0.82388695605702744</v>
      </c>
      <c r="E15" s="46">
        <f>Ucayali!E18</f>
        <v>1538.009</v>
      </c>
      <c r="F15" s="46">
        <f>Ucayali!C10</f>
        <v>282828.59999999998</v>
      </c>
      <c r="G15" s="47">
        <f>Ucayali!C15</f>
        <v>0.80540298965521884</v>
      </c>
      <c r="H15" s="46">
        <f>Ucayali!C18</f>
        <v>1437.4849999999999</v>
      </c>
      <c r="I15" s="47">
        <f t="shared" si="1"/>
        <v>5.1943473891961522E-2</v>
      </c>
      <c r="J15" s="47">
        <f t="shared" si="0"/>
        <v>2.2949960006631409E-2</v>
      </c>
      <c r="K15" s="47">
        <f t="shared" si="0"/>
        <v>6.9930468839674909E-2</v>
      </c>
      <c r="N15" s="38">
        <f>Ucayali!D10</f>
        <v>299743.5</v>
      </c>
      <c r="O15" s="39">
        <f>C15/C$16</f>
        <v>0.18298649489175514</v>
      </c>
      <c r="P15" s="39">
        <f>N15/$N$16</f>
        <v>0.18155508161433739</v>
      </c>
      <c r="Q15" s="39">
        <f>F15/$F$16</f>
        <v>0.18388795931987839</v>
      </c>
      <c r="R15" s="38">
        <f>Ucayali!E12</f>
        <v>245122.6</v>
      </c>
      <c r="S15" s="38">
        <f>Ucayali!C12</f>
        <v>227791</v>
      </c>
      <c r="T15" s="29"/>
      <c r="U15" s="29"/>
      <c r="V15" s="29"/>
      <c r="W15" s="29"/>
      <c r="X15" s="29"/>
      <c r="Y15" s="29"/>
    </row>
    <row r="16" spans="2:25" ht="16.5" x14ac:dyDescent="0.25">
      <c r="B16" s="24" t="s">
        <v>60</v>
      </c>
      <c r="C16" s="48">
        <f>SUM(C12:C15)</f>
        <v>1625910.7</v>
      </c>
      <c r="D16" s="49">
        <f>R16/C16</f>
        <v>0.85729210097454922</v>
      </c>
      <c r="E16" s="48">
        <f>SUMPRODUCT(E12:E15,O12:O15)</f>
        <v>1553.2306340900516</v>
      </c>
      <c r="F16" s="48">
        <f>SUM(F12:F15)</f>
        <v>1538048.5</v>
      </c>
      <c r="G16" s="49">
        <f>S16/F16</f>
        <v>0.81696291761930795</v>
      </c>
      <c r="H16" s="48">
        <f>SUMPRODUCT(Q12:Q15,H12:H15)</f>
        <v>1519.4317452923624</v>
      </c>
      <c r="I16" s="49">
        <f t="shared" ref="I16" si="2">C16/F16-1</f>
        <v>5.7125766840252501E-2</v>
      </c>
      <c r="J16" s="49">
        <f t="shared" ref="J16" si="3">D16/G16-1</f>
        <v>4.936476611785956E-2</v>
      </c>
      <c r="K16" s="49">
        <f t="shared" ref="K16" si="4">E16/H16-1</f>
        <v>2.2244427169833658E-2</v>
      </c>
      <c r="N16" s="40">
        <f>SUM(N12:N15)</f>
        <v>1650978.3</v>
      </c>
      <c r="O16" s="39">
        <f>C16/C$16</f>
        <v>1</v>
      </c>
      <c r="P16" s="39">
        <f>N16/$N$16</f>
        <v>1</v>
      </c>
      <c r="Q16" s="39">
        <f>F16/$F$16</f>
        <v>1</v>
      </c>
      <c r="R16" s="38">
        <f>SUM(R12:R15)</f>
        <v>1393880.4</v>
      </c>
      <c r="S16" s="40">
        <f>SUM(S12:S15)</f>
        <v>1256528.5900000001</v>
      </c>
      <c r="T16" s="29"/>
      <c r="U16" s="29"/>
      <c r="V16" s="29"/>
      <c r="W16" s="29"/>
      <c r="X16" s="29"/>
      <c r="Y16" s="29"/>
    </row>
    <row r="17" spans="2:25" ht="6.75" customHeight="1" x14ac:dyDescent="0.25">
      <c r="T17" s="29"/>
      <c r="U17" s="29"/>
      <c r="V17" s="29"/>
      <c r="W17" s="29"/>
      <c r="X17" s="29"/>
      <c r="Y17" s="29"/>
    </row>
    <row r="18" spans="2:25" ht="13.5" x14ac:dyDescent="0.25">
      <c r="B18" s="33" t="s">
        <v>12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2:25" ht="13.5" x14ac:dyDescent="0.25">
      <c r="B19" s="33" t="s">
        <v>13</v>
      </c>
      <c r="D19" s="27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2:25" x14ac:dyDescent="0.25"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2:25" ht="13.5" x14ac:dyDescent="0.25">
      <c r="M21" s="33" t="s">
        <v>12</v>
      </c>
    </row>
    <row r="22" spans="2:25" ht="13.5" x14ac:dyDescent="0.25">
      <c r="M22" s="33" t="s">
        <v>13</v>
      </c>
    </row>
    <row r="28" spans="2:25" ht="16.5" x14ac:dyDescent="0.25">
      <c r="B28" s="18" t="s">
        <v>14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x14ac:dyDescent="0.25">
      <c r="E29" s="30">
        <f>+E34-C34</f>
        <v>87862.199999999953</v>
      </c>
    </row>
    <row r="30" spans="2:25" x14ac:dyDescent="0.25">
      <c r="C30" s="55" t="s">
        <v>15</v>
      </c>
      <c r="D30" s="55"/>
      <c r="E30" s="55"/>
    </row>
    <row r="31" spans="2:25" x14ac:dyDescent="0.25">
      <c r="B31" s="14"/>
      <c r="C31" s="16">
        <v>2019</v>
      </c>
      <c r="D31" s="16">
        <v>2021</v>
      </c>
      <c r="E31" s="16">
        <v>2022</v>
      </c>
      <c r="G31" s="16" t="s">
        <v>77</v>
      </c>
      <c r="H31" s="16" t="s">
        <v>78</v>
      </c>
    </row>
    <row r="32" spans="2:25" x14ac:dyDescent="0.25">
      <c r="B32" s="14" t="s">
        <v>18</v>
      </c>
      <c r="C32" s="26">
        <f>Amazonas!C8+Loreto!C8+'San Martin'!C8+Ucayali!C8</f>
        <v>2108739</v>
      </c>
      <c r="D32" s="26">
        <f>Amazonas!D8+Loreto!D8+'San Martin'!D8+Ucayali!D8</f>
        <v>2178308</v>
      </c>
      <c r="E32" s="26">
        <f>Amazonas!E8+Loreto!E8+'San Martin'!E8+Ucayali!E8</f>
        <v>2213045</v>
      </c>
      <c r="G32" s="15">
        <f>+E32/D32-1</f>
        <v>1.5946780712369435E-2</v>
      </c>
      <c r="H32" s="15">
        <f>+E32/C32-1</f>
        <v>4.9463684220759419E-2</v>
      </c>
    </row>
    <row r="33" spans="2:25" x14ac:dyDescent="0.25">
      <c r="B33" s="14" t="s">
        <v>19</v>
      </c>
      <c r="C33" s="26">
        <f>Amazonas!C9+Loreto!C9+'San Martin'!C9+Ucayali!C9</f>
        <v>1563974.4</v>
      </c>
      <c r="D33" s="26">
        <f>Amazonas!D9+Loreto!D9+'San Martin'!D9+Ucayali!D9</f>
        <v>1689702.72</v>
      </c>
      <c r="E33" s="26">
        <f>Amazonas!E9+Loreto!E9+'San Martin'!E9+Ucayali!E9</f>
        <v>1663951.7</v>
      </c>
      <c r="G33" s="15">
        <f t="shared" ref="G33:G36" si="5">+E33/D33-1</f>
        <v>-1.5239970732839891E-2</v>
      </c>
      <c r="H33" s="15">
        <f t="shared" ref="H33:H36" si="6">+E33/C33-1</f>
        <v>6.3925151204521136E-2</v>
      </c>
    </row>
    <row r="34" spans="2:25" x14ac:dyDescent="0.25">
      <c r="B34" s="14" t="s">
        <v>5</v>
      </c>
      <c r="C34" s="26">
        <f>Amazonas!C10+Loreto!C10+'San Martin'!C10+Ucayali!C10</f>
        <v>1538048.5</v>
      </c>
      <c r="D34" s="26">
        <f>Amazonas!D10+Loreto!D10+'San Martin'!D10+Ucayali!D10</f>
        <v>1650978.3</v>
      </c>
      <c r="E34" s="26">
        <f>Amazonas!E10+Loreto!E10+'San Martin'!E10+Ucayali!E10</f>
        <v>1625910.7</v>
      </c>
      <c r="F34" s="30">
        <f>+E34-C34</f>
        <v>87862.199999999953</v>
      </c>
      <c r="G34" s="15">
        <f t="shared" si="5"/>
        <v>-1.5183482423724248E-2</v>
      </c>
      <c r="H34" s="15">
        <f t="shared" si="6"/>
        <v>5.7125766840252501E-2</v>
      </c>
    </row>
    <row r="35" spans="2:25" x14ac:dyDescent="0.25">
      <c r="B35" s="14" t="s">
        <v>20</v>
      </c>
      <c r="C35" s="26">
        <f>Amazonas!C11+Loreto!C11+'San Martin'!C11+Ucayali!C11</f>
        <v>25925.900000000023</v>
      </c>
      <c r="D35" s="26">
        <f>Amazonas!D11+Loreto!D11+'San Martin'!D11+Ucayali!D11</f>
        <v>38724.420000000013</v>
      </c>
      <c r="E35" s="26">
        <f>Amazonas!E11+Loreto!E11+'San Martin'!E11+Ucayali!E11</f>
        <v>38041.000000000029</v>
      </c>
      <c r="G35" s="15">
        <f t="shared" si="5"/>
        <v>-1.7648295313396178E-2</v>
      </c>
      <c r="H35" s="15">
        <f t="shared" si="6"/>
        <v>0.46729718158289568</v>
      </c>
    </row>
    <row r="36" spans="2:25" x14ac:dyDescent="0.25">
      <c r="B36" s="14" t="s">
        <v>21</v>
      </c>
      <c r="C36" s="26">
        <f>Amazonas!C12+Loreto!C12+'San Martin'!C12+Ucayali!C12</f>
        <v>1256528.5900000001</v>
      </c>
      <c r="D36" s="26">
        <f>Amazonas!D12+Loreto!D12+'San Martin'!D12+Ucayali!D12</f>
        <v>1441154.6</v>
      </c>
      <c r="E36" s="26">
        <f>Amazonas!E12+Loreto!E12+'San Martin'!E12+Ucayali!E12</f>
        <v>1393880.4</v>
      </c>
      <c r="F36" s="30">
        <f>+E36-C36</f>
        <v>137351.80999999982</v>
      </c>
      <c r="G36" s="15">
        <f t="shared" si="5"/>
        <v>-3.2803003924769869E-2</v>
      </c>
      <c r="H36" s="15">
        <f t="shared" si="6"/>
        <v>0.1093105330774844</v>
      </c>
    </row>
    <row r="37" spans="2:25" x14ac:dyDescent="0.25">
      <c r="C37" s="27">
        <f>+C34/C32</f>
        <v>0.7293688313252612</v>
      </c>
      <c r="D37" s="27">
        <f t="shared" ref="D37" si="7">+D34/D32</f>
        <v>0.75791775084147883</v>
      </c>
      <c r="E37" s="27">
        <f>+E34/E32</f>
        <v>0.73469391720457555</v>
      </c>
    </row>
    <row r="38" spans="2:25" x14ac:dyDescent="0.25">
      <c r="B38" s="14" t="s">
        <v>22</v>
      </c>
      <c r="C38" s="15">
        <f>+C35/C34</f>
        <v>1.6856360511388311E-2</v>
      </c>
      <c r="D38" s="15">
        <f t="shared" ref="D38:E38" si="8">+D35/D34</f>
        <v>2.3455438511820543E-2</v>
      </c>
      <c r="E38" s="15">
        <f t="shared" si="8"/>
        <v>2.3396733904266716E-2</v>
      </c>
      <c r="G38" s="15">
        <f t="shared" ref="G38:G39" si="9">+E38/D38-1</f>
        <v>-2.5028143270159342E-3</v>
      </c>
      <c r="H38" s="15">
        <f t="shared" ref="H38:H39" si="10">+E38/C38-1</f>
        <v>0.38800625962286883</v>
      </c>
    </row>
    <row r="39" spans="2:25" x14ac:dyDescent="0.25">
      <c r="B39" s="14" t="s">
        <v>23</v>
      </c>
      <c r="C39" s="15">
        <f>+C36/C34</f>
        <v>0.81696291761930795</v>
      </c>
      <c r="D39" s="15">
        <f t="shared" ref="D39:E39" si="11">+D36/D34</f>
        <v>0.87290947434015342</v>
      </c>
      <c r="E39" s="15">
        <f t="shared" si="11"/>
        <v>0.85729210097454922</v>
      </c>
      <c r="G39" s="15">
        <f t="shared" si="9"/>
        <v>-1.7891171793512295E-2</v>
      </c>
      <c r="H39" s="15">
        <f t="shared" si="10"/>
        <v>4.936476611785956E-2</v>
      </c>
    </row>
    <row r="40" spans="2:25" x14ac:dyDescent="0.25">
      <c r="C40" s="20"/>
      <c r="D40" s="20"/>
      <c r="E40" s="20"/>
    </row>
    <row r="41" spans="2:25" x14ac:dyDescent="0.25">
      <c r="G41" s="16" t="s">
        <v>77</v>
      </c>
      <c r="H41" s="16" t="s">
        <v>78</v>
      </c>
    </row>
    <row r="42" spans="2:25" x14ac:dyDescent="0.25">
      <c r="B42" s="14" t="s">
        <v>24</v>
      </c>
      <c r="C42" s="26">
        <f>Amazonas!C18*ORIENTE!$Q$12+Loreto!C18*ORIENTE!$Q$13+ORIENTE!$Q$14*'San Martin'!C18+ORIENTE!$Q$15*Ucayali!C18</f>
        <v>1519.4317452923624</v>
      </c>
      <c r="D42" s="26">
        <f>Amazonas!D18*ORIENTE!$P$12+Loreto!D18*ORIENTE!$P$13+ORIENTE!$P$14*'San Martin'!D18+ORIENTE!$P$15*Ucayali!D18</f>
        <v>1485.1398683741027</v>
      </c>
      <c r="E42" s="26">
        <f>Amazonas!E18*ORIENTE!$O$12+Loreto!E18*ORIENTE!$O$13+ORIENTE!$O$14*'San Martin'!E18+ORIENTE!$O$15*Ucayali!E18</f>
        <v>1553.2306340900516</v>
      </c>
      <c r="G42" s="15">
        <f>+E42/D42-1</f>
        <v>4.5848049174313177E-2</v>
      </c>
      <c r="H42" s="15">
        <f>+E42/C42-1</f>
        <v>2.2244427169833658E-2</v>
      </c>
    </row>
    <row r="43" spans="2:25" x14ac:dyDescent="0.25">
      <c r="B43" s="19" t="s">
        <v>25</v>
      </c>
      <c r="C43" s="26">
        <f>Amazonas!C19*ORIENTE!$Q$12+Loreto!C19*ORIENTE!$Q$13+ORIENTE!$Q$14*'San Martin'!C19+ORIENTE!$Q$15*Ucayali!C19</f>
        <v>2449.5145630732059</v>
      </c>
      <c r="D43" s="26">
        <f>Amazonas!D19*ORIENTE!$P$12+Loreto!D19*ORIENTE!$P$13+ORIENTE!$P$14*'San Martin'!D19+ORIENTE!$P$15*Ucayali!D19</f>
        <v>2683.9718427791572</v>
      </c>
      <c r="E43" s="26">
        <f>Amazonas!E19*ORIENTE!$O$12+Loreto!E19*ORIENTE!$O$13+ORIENTE!$O$14*'San Martin'!E19+ORIENTE!$O$15*Ucayali!E19</f>
        <v>2643.4466538824058</v>
      </c>
      <c r="F43" s="30"/>
      <c r="G43" s="15">
        <f t="shared" ref="G43:G44" si="12">+E43/D43-1</f>
        <v>-1.5098962012503492E-2</v>
      </c>
      <c r="H43" s="15">
        <f t="shared" ref="H43:H44" si="13">+E43/C43-1</f>
        <v>7.9171642305277512E-2</v>
      </c>
    </row>
    <row r="44" spans="2:25" x14ac:dyDescent="0.25">
      <c r="B44" s="19" t="s">
        <v>26</v>
      </c>
      <c r="C44" s="26">
        <f>Amazonas!C20*ORIENTE!$Q$12+Loreto!C20*ORIENTE!$Q$13+ORIENTE!$Q$14*'San Martin'!C20+ORIENTE!$Q$15*Ucayali!C20</f>
        <v>1130.8262018878468</v>
      </c>
      <c r="D44" s="26">
        <f>Amazonas!D20*ORIENTE!$P$12+Loreto!D20*ORIENTE!$P$13+ORIENTE!$P$14*'San Martin'!D20+ORIENTE!$P$15*Ucayali!D20</f>
        <v>1186.1378277024598</v>
      </c>
      <c r="E44" s="26">
        <f>Amazonas!E20*ORIENTE!$O$12+Loreto!E20*ORIENTE!$O$13+ORIENTE!$O$14*'San Martin'!E20+ORIENTE!$O$15*Ucayali!E20</f>
        <v>1265.8122841836271</v>
      </c>
      <c r="G44" s="15">
        <f t="shared" si="12"/>
        <v>6.7171330869276957E-2</v>
      </c>
      <c r="H44" s="15">
        <f t="shared" si="13"/>
        <v>0.11936943278324219</v>
      </c>
    </row>
    <row r="45" spans="2:25" x14ac:dyDescent="0.25">
      <c r="C45" s="27"/>
      <c r="E45" s="27">
        <f>+E44/C44-1</f>
        <v>0.11936943278324219</v>
      </c>
    </row>
    <row r="46" spans="2:25" x14ac:dyDescent="0.25">
      <c r="E46" s="27" t="e">
        <f>+E45/C45-1</f>
        <v>#DIV/0!</v>
      </c>
    </row>
    <row r="47" spans="2:25" ht="16.5" x14ac:dyDescent="0.25">
      <c r="B47" s="18" t="s">
        <v>27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9" spans="1:10" x14ac:dyDescent="0.25">
      <c r="C49" s="56" t="s">
        <v>28</v>
      </c>
      <c r="D49" s="56"/>
      <c r="E49" s="12"/>
      <c r="F49" s="56" t="s">
        <v>29</v>
      </c>
      <c r="G49" s="56"/>
      <c r="H49" s="12"/>
      <c r="I49" s="56" t="s">
        <v>30</v>
      </c>
      <c r="J49" s="56"/>
    </row>
    <row r="50" spans="1:10" x14ac:dyDescent="0.25">
      <c r="C50" s="12">
        <v>2019</v>
      </c>
      <c r="D50" s="12">
        <v>2022</v>
      </c>
      <c r="E50" s="12"/>
      <c r="F50" s="12">
        <v>2019</v>
      </c>
      <c r="G50" s="12">
        <v>2022</v>
      </c>
      <c r="H50" s="12"/>
      <c r="I50" s="12">
        <v>2019</v>
      </c>
      <c r="J50" s="12">
        <v>2022</v>
      </c>
    </row>
    <row r="52" spans="1:10" x14ac:dyDescent="0.25">
      <c r="B52" s="12" t="s">
        <v>31</v>
      </c>
    </row>
    <row r="53" spans="1:10" x14ac:dyDescent="0.25">
      <c r="B53" s="1" t="s">
        <v>32</v>
      </c>
      <c r="C53" s="26">
        <f>Amazonas!C29+Loreto!C29+'San Martin'!C29+Ucayali!C29</f>
        <v>937608.60000000009</v>
      </c>
      <c r="D53" s="26">
        <f>Amazonas!D29+Loreto!D29+'San Martin'!D29+Ucayali!D29</f>
        <v>994630.3</v>
      </c>
      <c r="E53" s="27">
        <f>+D53/$E$34</f>
        <v>0.61173734818277536</v>
      </c>
      <c r="F53" s="26">
        <f>Amazonas!F29+Loreto!F29+'San Martin'!F29+Ucayali!F29</f>
        <v>755921.62</v>
      </c>
      <c r="G53" s="26">
        <f>Amazonas!G29+Loreto!G29+'San Martin'!G29+Ucayali!G29</f>
        <v>847948.10000000009</v>
      </c>
      <c r="H53" s="27">
        <f>+G53/$E$36</f>
        <v>0.60833633933011766</v>
      </c>
      <c r="I53" s="15">
        <f>F53/C53</f>
        <v>0.80622300179413875</v>
      </c>
      <c r="J53" s="15">
        <f>G53/D53</f>
        <v>0.85252590837017539</v>
      </c>
    </row>
    <row r="54" spans="1:10" x14ac:dyDescent="0.25">
      <c r="B54" s="1" t="s">
        <v>33</v>
      </c>
      <c r="C54" s="26">
        <f>Amazonas!C30+Loreto!C30+'San Martin'!C30+Ucayali!C30</f>
        <v>600439.70000000007</v>
      </c>
      <c r="D54" s="26">
        <f>Amazonas!D30+Loreto!D30+'San Martin'!D30+Ucayali!D30</f>
        <v>631280.31000000006</v>
      </c>
      <c r="E54" s="27">
        <f>+D54/$E$34</f>
        <v>0.38826259646363115</v>
      </c>
      <c r="F54" s="26">
        <f>Amazonas!F30+Loreto!F30+'San Martin'!F30+Ucayali!F30</f>
        <v>500607.02</v>
      </c>
      <c r="G54" s="26">
        <f>Amazonas!G30+Loreto!G30+'San Martin'!G30+Ucayali!G30</f>
        <v>545932.13500000001</v>
      </c>
      <c r="H54" s="27">
        <f>+G54/$E$36</f>
        <v>0.39166354229530742</v>
      </c>
      <c r="I54" s="15">
        <f>F54/C54</f>
        <v>0.83373404523385108</v>
      </c>
      <c r="J54" s="15">
        <f>G54/D54</f>
        <v>0.86480146196861418</v>
      </c>
    </row>
    <row r="56" spans="1:10" x14ac:dyDescent="0.25">
      <c r="B56" s="12" t="s">
        <v>34</v>
      </c>
    </row>
    <row r="57" spans="1:10" x14ac:dyDescent="0.25">
      <c r="B57" s="1" t="s">
        <v>35</v>
      </c>
      <c r="C57" s="26">
        <f>Amazonas!C33+Loreto!C33+'San Martin'!C33+Ucayali!C33</f>
        <v>1086338.3999999999</v>
      </c>
      <c r="D57" s="26">
        <f>Amazonas!D33+Loreto!D33+'San Martin'!D33+Ucayali!D33</f>
        <v>1172899.32</v>
      </c>
      <c r="E57" s="27">
        <f>+D57/$E$34</f>
        <v>0.72137991342328955</v>
      </c>
      <c r="F57" s="26">
        <f>Amazonas!F33+Loreto!F33+'San Martin'!F33+Ucayali!F33</f>
        <v>818060.39</v>
      </c>
      <c r="G57" s="26">
        <f>Amazonas!G33+Loreto!G33+'San Martin'!G33+Ucayali!G33</f>
        <v>954372.48</v>
      </c>
      <c r="H57" s="27">
        <f>+G57/$E$36</f>
        <v>0.68468749542643692</v>
      </c>
      <c r="I57" s="15">
        <f>F57/C57</f>
        <v>0.75304379372026253</v>
      </c>
      <c r="J57" s="15">
        <f>G57/D57</f>
        <v>0.81368661719404867</v>
      </c>
    </row>
    <row r="58" spans="1:10" x14ac:dyDescent="0.25">
      <c r="B58" s="1" t="s">
        <v>36</v>
      </c>
      <c r="C58" s="26">
        <f>Amazonas!C34+Loreto!C34+'San Martin'!C34+Ucayali!C34</f>
        <v>451710.03</v>
      </c>
      <c r="D58" s="26">
        <f>Amazonas!D34+Loreto!D34+'San Martin'!D34+Ucayali!D34</f>
        <v>453011.41000000003</v>
      </c>
      <c r="E58" s="27">
        <f>+D58/$E$34</f>
        <v>0.2786201050279084</v>
      </c>
      <c r="F58" s="26">
        <f>Amazonas!F34+Loreto!F34+'San Martin'!F34+Ucayali!F34</f>
        <v>438468.28</v>
      </c>
      <c r="G58" s="26">
        <f>Amazonas!G34+Loreto!G34+'San Martin'!G34+Ucayali!G34</f>
        <v>439507.87</v>
      </c>
      <c r="H58" s="27">
        <f>+G58/$E$36</f>
        <v>0.31531246870247981</v>
      </c>
      <c r="I58" s="15">
        <f>F58/C58</f>
        <v>0.97068528675353971</v>
      </c>
      <c r="J58" s="15">
        <f>G58/D58</f>
        <v>0.97019161173004442</v>
      </c>
    </row>
    <row r="60" spans="1:10" x14ac:dyDescent="0.25">
      <c r="B60" s="12" t="s">
        <v>37</v>
      </c>
    </row>
    <row r="61" spans="1:10" x14ac:dyDescent="0.2">
      <c r="A61" s="34"/>
      <c r="B61" s="1" t="s">
        <v>79</v>
      </c>
      <c r="C61" s="26">
        <v>580408.90999999992</v>
      </c>
      <c r="D61" s="26">
        <v>617809.1</v>
      </c>
      <c r="E61" s="27"/>
      <c r="F61" s="26">
        <v>572487.72</v>
      </c>
      <c r="G61" s="26">
        <v>611722.03999999992</v>
      </c>
      <c r="H61" s="27">
        <f t="shared" ref="H61:H66" si="14">+G61/$E$36</f>
        <v>0.43886264560431437</v>
      </c>
      <c r="I61" s="15">
        <f>F61/C61</f>
        <v>0.98635239765702432</v>
      </c>
      <c r="J61" s="15">
        <f>G61/D61</f>
        <v>0.99014734486753264</v>
      </c>
    </row>
    <row r="62" spans="1:10" x14ac:dyDescent="0.2">
      <c r="A62" s="34"/>
      <c r="B62" s="1" t="s">
        <v>38</v>
      </c>
      <c r="C62" s="26">
        <v>247260.17599999998</v>
      </c>
      <c r="D62" s="26">
        <v>293592.31</v>
      </c>
      <c r="E62" s="27"/>
      <c r="F62" s="26">
        <v>194614.348</v>
      </c>
      <c r="G62" s="26">
        <v>253035.66</v>
      </c>
      <c r="H62" s="27">
        <f t="shared" si="14"/>
        <v>0.18153326497739694</v>
      </c>
      <c r="I62" s="15">
        <f t="shared" ref="I62:J67" si="15">F62/C62</f>
        <v>0.78708327053847937</v>
      </c>
      <c r="J62" s="15">
        <f t="shared" si="15"/>
        <v>0.86186065295783809</v>
      </c>
    </row>
    <row r="63" spans="1:10" x14ac:dyDescent="0.2">
      <c r="A63" s="34"/>
      <c r="B63" s="1" t="s">
        <v>81</v>
      </c>
      <c r="C63" s="26">
        <v>118151.86500000001</v>
      </c>
      <c r="D63" s="26">
        <v>127417.497</v>
      </c>
      <c r="E63" s="27"/>
      <c r="F63" s="26">
        <v>104895.28</v>
      </c>
      <c r="G63" s="26">
        <v>118498.69</v>
      </c>
      <c r="H63" s="27">
        <f t="shared" si="14"/>
        <v>8.5013527702950703E-2</v>
      </c>
      <c r="I63" s="15">
        <f t="shared" si="15"/>
        <v>0.88780045918022532</v>
      </c>
      <c r="J63" s="15">
        <f t="shared" si="15"/>
        <v>0.93000327890603596</v>
      </c>
    </row>
    <row r="64" spans="1:10" x14ac:dyDescent="0.2">
      <c r="A64" s="34"/>
      <c r="B64" s="1" t="s">
        <v>80</v>
      </c>
      <c r="C64" s="26">
        <v>125134.70999999999</v>
      </c>
      <c r="D64" s="26">
        <v>123350.636</v>
      </c>
      <c r="E64" s="27"/>
      <c r="F64" s="26">
        <v>112867.53</v>
      </c>
      <c r="G64" s="26">
        <v>114579.1</v>
      </c>
      <c r="H64" s="27">
        <f t="shared" si="14"/>
        <v>8.2201528911662727E-2</v>
      </c>
      <c r="I64" s="15">
        <f t="shared" si="15"/>
        <v>0.90196820690278501</v>
      </c>
      <c r="J64" s="15">
        <f t="shared" si="15"/>
        <v>0.92888941407647063</v>
      </c>
    </row>
    <row r="65" spans="1:10" x14ac:dyDescent="0.2">
      <c r="A65" s="34"/>
      <c r="B65" s="1" t="s">
        <v>82</v>
      </c>
      <c r="C65" s="26">
        <v>80676.437999999995</v>
      </c>
      <c r="D65" s="26">
        <v>96594.07</v>
      </c>
      <c r="E65" s="27"/>
      <c r="F65" s="26">
        <v>65433.517</v>
      </c>
      <c r="G65" s="26">
        <v>79012.747000000003</v>
      </c>
      <c r="H65" s="27">
        <f t="shared" si="14"/>
        <v>5.6685456657543938E-2</v>
      </c>
      <c r="I65" s="15">
        <f t="shared" si="15"/>
        <v>0.81106105601737155</v>
      </c>
      <c r="J65" s="15">
        <f t="shared" si="15"/>
        <v>0.81798755348024987</v>
      </c>
    </row>
    <row r="66" spans="1:10" x14ac:dyDescent="0.2">
      <c r="A66" s="34"/>
      <c r="B66" s="1" t="s">
        <v>83</v>
      </c>
      <c r="C66" s="26">
        <v>79081.913</v>
      </c>
      <c r="D66" s="26">
        <v>86277.09</v>
      </c>
      <c r="E66" s="27"/>
      <c r="F66" s="26">
        <v>67989.317999999999</v>
      </c>
      <c r="G66" s="26">
        <v>78200.929999999993</v>
      </c>
      <c r="H66" s="27">
        <f t="shared" si="14"/>
        <v>5.610304155220204E-2</v>
      </c>
      <c r="I66" s="15">
        <f t="shared" si="15"/>
        <v>0.85973284434836572</v>
      </c>
      <c r="J66" s="15">
        <f t="shared" si="15"/>
        <v>0.90639276313097716</v>
      </c>
    </row>
    <row r="67" spans="1:10" x14ac:dyDescent="0.2">
      <c r="A67" s="34"/>
      <c r="B67" s="1" t="s">
        <v>39</v>
      </c>
      <c r="C67" s="26">
        <v>307334.33</v>
      </c>
      <c r="D67" s="26">
        <v>280869.93</v>
      </c>
      <c r="E67" s="27"/>
      <c r="F67" s="26">
        <v>138240.99</v>
      </c>
      <c r="G67" s="26">
        <v>138831.28899999999</v>
      </c>
      <c r="H67" s="27">
        <f t="shared" ref="H67" si="16">+G67/$E$36</f>
        <v>9.9600574769542635E-2</v>
      </c>
      <c r="I67" s="15">
        <f t="shared" si="15"/>
        <v>0.44980653479225696</v>
      </c>
      <c r="J67" s="15">
        <f t="shared" si="15"/>
        <v>0.49429032506256543</v>
      </c>
    </row>
    <row r="69" spans="1:10" x14ac:dyDescent="0.25">
      <c r="B69" s="12" t="s">
        <v>40</v>
      </c>
    </row>
    <row r="70" spans="1:10" x14ac:dyDescent="0.25">
      <c r="B70" s="1" t="s">
        <v>41</v>
      </c>
      <c r="C70" s="26">
        <f>Amazonas!C46+Loreto!C46+'San Martin'!C46+Ucayali!C46</f>
        <v>1218765.3</v>
      </c>
      <c r="D70" s="26">
        <f>Amazonas!D46+Loreto!D46+'San Martin'!D46+Ucayali!D46</f>
        <v>1240317.9000000001</v>
      </c>
      <c r="E70" s="27">
        <f>+D70/$E$34</f>
        <v>0.7628450320180562</v>
      </c>
      <c r="F70" s="26">
        <f>Amazonas!F46+Loreto!F46+'San Martin'!F46+Ucayali!F46</f>
        <v>945519</v>
      </c>
      <c r="G70" s="26">
        <f>Amazonas!G46+Loreto!G46+'San Martin'!G46+Ucayali!G46</f>
        <v>1020061</v>
      </c>
      <c r="H70" s="27">
        <f t="shared" ref="H70:H72" si="17">+G70/$E$36</f>
        <v>0.73181386293974726</v>
      </c>
      <c r="I70" s="15">
        <f t="shared" ref="I70:J72" si="18">F70/C70</f>
        <v>0.7758007222555483</v>
      </c>
      <c r="J70" s="15">
        <f t="shared" si="18"/>
        <v>0.82241899435620491</v>
      </c>
    </row>
    <row r="71" spans="1:10" x14ac:dyDescent="0.25">
      <c r="B71" s="1" t="s">
        <v>42</v>
      </c>
      <c r="C71" s="26">
        <f>Amazonas!C47+Loreto!C47+'San Martin'!C47+Ucayali!C47</f>
        <v>274949.57999999996</v>
      </c>
      <c r="D71" s="26">
        <f>Amazonas!D47+Loreto!D47+'San Martin'!D47+Ucayali!D47</f>
        <v>294706</v>
      </c>
      <c r="E71" s="27">
        <f t="shared" ref="E71:E72" si="19">+D71/$E$34</f>
        <v>0.18125595704610345</v>
      </c>
      <c r="F71" s="26">
        <f>Amazonas!F47+Loreto!F47+'San Martin'!F47+Ucayali!F47</f>
        <v>266834.94</v>
      </c>
      <c r="G71" s="26">
        <f>Amazonas!G47+Loreto!G47+'San Martin'!G47+Ucayali!G47</f>
        <v>284527.48099999997</v>
      </c>
      <c r="H71" s="27">
        <f t="shared" si="17"/>
        <v>0.20412617969231792</v>
      </c>
      <c r="I71" s="15">
        <f t="shared" si="18"/>
        <v>0.97048680707204582</v>
      </c>
      <c r="J71" s="15">
        <f t="shared" si="18"/>
        <v>0.96546212496521944</v>
      </c>
    </row>
    <row r="72" spans="1:10" x14ac:dyDescent="0.25">
      <c r="B72" s="1" t="s">
        <v>43</v>
      </c>
      <c r="C72" s="26">
        <f>Amazonas!C48+Loreto!C48+'San Martin'!C48+Ucayali!C48</f>
        <v>44333.482000000004</v>
      </c>
      <c r="D72" s="26">
        <f>Amazonas!D48+Loreto!D48+'San Martin'!D48+Ucayali!D48</f>
        <v>90886.916000000012</v>
      </c>
      <c r="E72" s="27">
        <f t="shared" si="19"/>
        <v>5.5899082280472114E-2</v>
      </c>
      <c r="F72" s="26">
        <f>Amazonas!F48+Loreto!F48+'San Martin'!F48+Ucayali!F48</f>
        <v>44174.732000000004</v>
      </c>
      <c r="G72" s="26">
        <f>Amazonas!G48+Loreto!G48+'San Martin'!G48+Ucayali!G48</f>
        <v>89291.915000000008</v>
      </c>
      <c r="H72" s="27">
        <f t="shared" si="17"/>
        <v>6.4059954498248209E-2</v>
      </c>
      <c r="I72" s="15">
        <f t="shared" si="18"/>
        <v>0.99641918494017678</v>
      </c>
      <c r="J72" s="15">
        <f t="shared" si="18"/>
        <v>0.98245070830657288</v>
      </c>
    </row>
    <row r="74" spans="1:10" x14ac:dyDescent="0.25">
      <c r="B74" s="12" t="s">
        <v>44</v>
      </c>
    </row>
    <row r="75" spans="1:10" x14ac:dyDescent="0.25">
      <c r="B75" s="1" t="s">
        <v>45</v>
      </c>
      <c r="C75" s="26">
        <f>Amazonas!C51+Loreto!C51+'San Martin'!C51+Ucayali!C51</f>
        <v>1159147.7</v>
      </c>
      <c r="D75" s="26">
        <f>Amazonas!D51+Loreto!D51+'San Martin'!D51+Ucayali!D51</f>
        <v>1244909.8999999999</v>
      </c>
      <c r="E75" s="27">
        <f>+D75/$E$34</f>
        <v>0.76566929536782058</v>
      </c>
      <c r="F75" s="26">
        <f>Amazonas!F51+Loreto!F51+'San Martin'!F51+Ucayali!F51</f>
        <v>917545.21</v>
      </c>
      <c r="G75" s="26">
        <f>Amazonas!G51+Loreto!G51+'San Martin'!G51+Ucayali!G51</f>
        <v>1048348.5</v>
      </c>
      <c r="H75" s="27">
        <f t="shared" ref="H75:H77" si="20">+G75/$E$36</f>
        <v>0.75210792834162821</v>
      </c>
      <c r="I75" s="15">
        <f t="shared" ref="I75:J77" si="21">F75/C75</f>
        <v>0.79156884838748331</v>
      </c>
      <c r="J75" s="15">
        <f t="shared" si="21"/>
        <v>0.84210793086310909</v>
      </c>
    </row>
    <row r="76" spans="1:10" x14ac:dyDescent="0.25">
      <c r="B76" s="1" t="s">
        <v>46</v>
      </c>
      <c r="C76" s="26">
        <f>Amazonas!C52+Loreto!C52+'San Martin'!C52+Ucayali!C52</f>
        <v>411204.5</v>
      </c>
      <c r="D76" s="26">
        <f>Amazonas!D52+Loreto!D52+'San Martin'!D52+Ucayali!D52</f>
        <v>719614.2</v>
      </c>
      <c r="E76" s="27">
        <f t="shared" ref="E76:E77" si="22">+D76/$E$34</f>
        <v>0.44259146581666509</v>
      </c>
      <c r="F76" s="26">
        <f>Amazonas!F52+Loreto!F52+'San Martin'!F52+Ucayali!F52</f>
        <v>232864.25</v>
      </c>
      <c r="G76" s="26">
        <f>Amazonas!G52+Loreto!G52+'San Martin'!G52+Ucayali!G52</f>
        <v>530803.87</v>
      </c>
      <c r="H76" s="27">
        <f t="shared" si="20"/>
        <v>0.3808101972019981</v>
      </c>
      <c r="I76" s="15">
        <f t="shared" si="21"/>
        <v>0.56629791259580087</v>
      </c>
      <c r="J76" s="15">
        <f t="shared" si="21"/>
        <v>0.73762284012739054</v>
      </c>
    </row>
    <row r="77" spans="1:10" x14ac:dyDescent="0.25">
      <c r="B77" s="1" t="s">
        <v>47</v>
      </c>
      <c r="C77" s="26">
        <f>Amazonas!C53+Loreto!C53+'San Martin'!C53+Ucayali!C53</f>
        <v>1357277</v>
      </c>
      <c r="D77" s="26">
        <f>Amazonas!D53+Loreto!D53+'San Martin'!D53+Ucayali!D53</f>
        <v>1450825.4</v>
      </c>
      <c r="E77" s="27">
        <f t="shared" si="22"/>
        <v>0.89231554967932736</v>
      </c>
      <c r="F77" s="26">
        <f>Amazonas!F53+Loreto!F53+'San Martin'!F53+Ucayali!F53</f>
        <v>1078420.79</v>
      </c>
      <c r="G77" s="26">
        <f>Amazonas!G53+Loreto!G53+'San Martin'!G53+Ucayali!G53</f>
        <v>1224659.5999999999</v>
      </c>
      <c r="H77" s="27">
        <f t="shared" si="20"/>
        <v>0.87859733159315534</v>
      </c>
      <c r="I77" s="15">
        <f t="shared" si="21"/>
        <v>0.79454731053425354</v>
      </c>
      <c r="J77" s="15">
        <f t="shared" si="21"/>
        <v>0.84411232392264424</v>
      </c>
    </row>
    <row r="80" spans="1:10" x14ac:dyDescent="0.25">
      <c r="D80" s="32">
        <f>+D75/C75-1</f>
        <v>7.3987292559869688E-2</v>
      </c>
      <c r="G80" s="32">
        <f>+G75/F75-1</f>
        <v>0.14255786916483393</v>
      </c>
    </row>
    <row r="81" spans="4:7" x14ac:dyDescent="0.25">
      <c r="D81" s="32">
        <f t="shared" ref="D81:D82" si="23">+D76/C76-1</f>
        <v>0.75001538164100823</v>
      </c>
      <c r="G81" s="32">
        <f>+G76/F76-1</f>
        <v>1.2794562497248934</v>
      </c>
    </row>
    <row r="82" spans="4:7" x14ac:dyDescent="0.25">
      <c r="D82" s="32">
        <f t="shared" si="23"/>
        <v>6.8923587447514256E-2</v>
      </c>
      <c r="G82" s="32">
        <f t="shared" ref="G82" si="24">+G77/F77-1</f>
        <v>0.13560459085734045</v>
      </c>
    </row>
  </sheetData>
  <mergeCells count="13">
    <mergeCell ref="B10:B11"/>
    <mergeCell ref="M6:S6"/>
    <mergeCell ref="B7:K7"/>
    <mergeCell ref="B8:K8"/>
    <mergeCell ref="B1:X1"/>
    <mergeCell ref="B2:X2"/>
    <mergeCell ref="C30:E30"/>
    <mergeCell ref="C49:D49"/>
    <mergeCell ref="F49:G49"/>
    <mergeCell ref="I49:J49"/>
    <mergeCell ref="C10:E10"/>
    <mergeCell ref="F10:H10"/>
    <mergeCell ref="I10:K10"/>
  </mergeCells>
  <conditionalFormatting sqref="J62:J6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{B6353F41-5083-4076-AF5F-CED166C4D832}</x14:id>
        </ext>
      </extLst>
    </cfRule>
  </conditionalFormatting>
  <pageMargins left="0.7" right="0.7" top="0.75" bottom="0.75" header="0.3" footer="0.3"/>
  <pageSetup paperSize="9" orientation="portrait" horizontalDpi="300" verticalDpi="0" copies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353F41-5083-4076-AF5F-CED166C4D8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J62:J67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09FD-8B92-4417-95D4-EF5274DFD790}">
  <dimension ref="A1:X56"/>
  <sheetViews>
    <sheetView showGridLines="0" zoomScaleNormal="100" workbookViewId="0">
      <pane ySplit="1" topLeftCell="A2" activePane="bottomLeft" state="frozen"/>
      <selection activeCell="B51" sqref="B51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2:24" ht="18" x14ac:dyDescent="0.2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4" spans="2:24" ht="16.5" x14ac:dyDescent="0.25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55" t="s">
        <v>15</v>
      </c>
      <c r="D6" s="55"/>
      <c r="E6" s="55"/>
    </row>
    <row r="7" spans="2:24" x14ac:dyDescent="0.25">
      <c r="B7" s="14"/>
      <c r="C7" s="16">
        <v>2019</v>
      </c>
      <c r="D7" s="16">
        <v>2021</v>
      </c>
      <c r="E7" s="16">
        <v>2022</v>
      </c>
      <c r="G7" s="16" t="s">
        <v>77</v>
      </c>
      <c r="H7" s="16" t="s">
        <v>78</v>
      </c>
    </row>
    <row r="8" spans="2:24" x14ac:dyDescent="0.25">
      <c r="B8" s="14" t="s">
        <v>18</v>
      </c>
      <c r="C8" s="26">
        <v>307447</v>
      </c>
      <c r="D8" s="26">
        <v>312530</v>
      </c>
      <c r="E8" s="26">
        <v>315069</v>
      </c>
      <c r="G8" s="15">
        <f>+E8/D8-1</f>
        <v>8.1240200940708718E-3</v>
      </c>
      <c r="H8" s="15">
        <f>+E8/C8-1</f>
        <v>2.4791264835890336E-2</v>
      </c>
    </row>
    <row r="9" spans="2:24" x14ac:dyDescent="0.25">
      <c r="B9" s="14" t="s">
        <v>19</v>
      </c>
      <c r="C9" s="26">
        <v>251628.7</v>
      </c>
      <c r="D9" s="26">
        <v>263416.90000000002</v>
      </c>
      <c r="E9" s="26">
        <v>249360.9</v>
      </c>
      <c r="G9" s="15">
        <f t="shared" ref="G9:G12" si="0">+E9/D9-1</f>
        <v>-5.3360281743502491E-2</v>
      </c>
      <c r="H9" s="15">
        <f t="shared" ref="H9:H12" si="1">+E9/C9-1</f>
        <v>-9.0124854597269932E-3</v>
      </c>
    </row>
    <row r="10" spans="2:24" x14ac:dyDescent="0.25">
      <c r="B10" s="14" t="s">
        <v>5</v>
      </c>
      <c r="C10" s="26">
        <v>249144.2</v>
      </c>
      <c r="D10" s="26">
        <v>258801.4</v>
      </c>
      <c r="E10" s="26">
        <v>246724.3</v>
      </c>
      <c r="G10" s="15">
        <f t="shared" si="0"/>
        <v>-4.6665512628602523E-2</v>
      </c>
      <c r="H10" s="15">
        <f t="shared" si="1"/>
        <v>-9.7128490247817556E-3</v>
      </c>
    </row>
    <row r="11" spans="2:24" x14ac:dyDescent="0.25">
      <c r="B11" s="14" t="s">
        <v>20</v>
      </c>
      <c r="C11" s="26">
        <v>2484.5</v>
      </c>
      <c r="D11" s="26">
        <v>4615.5000000000291</v>
      </c>
      <c r="E11" s="26">
        <v>2636.6000000000058</v>
      </c>
      <c r="G11" s="15">
        <f t="shared" si="0"/>
        <v>-0.42875094789297163</v>
      </c>
      <c r="H11" s="15">
        <f t="shared" si="1"/>
        <v>6.1219561279937995E-2</v>
      </c>
    </row>
    <row r="12" spans="2:24" x14ac:dyDescent="0.25">
      <c r="B12" s="14" t="s">
        <v>21</v>
      </c>
      <c r="C12" s="31">
        <v>215718.8</v>
      </c>
      <c r="D12" s="31">
        <v>228443.9</v>
      </c>
      <c r="E12" s="31">
        <v>217759.3</v>
      </c>
      <c r="F12" s="30">
        <f>+E12-C12</f>
        <v>2040.5</v>
      </c>
      <c r="G12" s="15">
        <f t="shared" si="0"/>
        <v>-4.6771220417791914E-2</v>
      </c>
      <c r="H12" s="15">
        <f t="shared" si="1"/>
        <v>9.4590735717052787E-3</v>
      </c>
    </row>
    <row r="14" spans="2:24" x14ac:dyDescent="0.25">
      <c r="B14" s="14" t="s">
        <v>22</v>
      </c>
      <c r="C14" s="15">
        <f>+C11/C10</f>
        <v>9.9721366180709793E-3</v>
      </c>
      <c r="D14" s="15">
        <f t="shared" ref="D14:E14" si="2">+D11/D10</f>
        <v>1.7834138455201667E-2</v>
      </c>
      <c r="E14" s="15">
        <f t="shared" si="2"/>
        <v>1.0686422050847874E-2</v>
      </c>
      <c r="G14" s="15">
        <f t="shared" ref="G14:G15" si="3">+E14/D14-1</f>
        <v>-0.40078843294328159</v>
      </c>
      <c r="H14" s="15">
        <f t="shared" ref="H14:H15" si="4">+E14/C14-1</f>
        <v>7.1628123453754577E-2</v>
      </c>
    </row>
    <row r="15" spans="2:24" x14ac:dyDescent="0.25">
      <c r="B15" s="14" t="s">
        <v>23</v>
      </c>
      <c r="C15" s="15">
        <f>+C12/C10</f>
        <v>0.86583914054591671</v>
      </c>
      <c r="D15" s="15">
        <f t="shared" ref="D15:E15" si="5">+D12/D10</f>
        <v>0.88269962990926631</v>
      </c>
      <c r="E15" s="15">
        <f t="shared" si="5"/>
        <v>0.88260175426579379</v>
      </c>
      <c r="G15" s="15">
        <f t="shared" si="3"/>
        <v>-1.1088216212640223E-4</v>
      </c>
      <c r="H15" s="15">
        <f t="shared" si="4"/>
        <v>1.9359962994174751E-2</v>
      </c>
    </row>
    <row r="16" spans="2:24" x14ac:dyDescent="0.25">
      <c r="C16" s="20"/>
      <c r="D16" s="20"/>
      <c r="E16" s="20"/>
    </row>
    <row r="17" spans="2:24" x14ac:dyDescent="0.25">
      <c r="G17" s="16" t="s">
        <v>77</v>
      </c>
      <c r="H17" s="16" t="s">
        <v>78</v>
      </c>
    </row>
    <row r="18" spans="2:24" x14ac:dyDescent="0.25">
      <c r="B18" s="14" t="s">
        <v>24</v>
      </c>
      <c r="C18" s="25">
        <v>1351.241</v>
      </c>
      <c r="D18" s="25">
        <v>1444.1980000000001</v>
      </c>
      <c r="E18" s="25">
        <v>1501.182</v>
      </c>
      <c r="G18" s="15">
        <f>+E18/D18-1</f>
        <v>3.9457193542713709E-2</v>
      </c>
      <c r="H18" s="15">
        <f>+E18/C18-1</f>
        <v>0.11096540143468125</v>
      </c>
    </row>
    <row r="19" spans="2:24" x14ac:dyDescent="0.25">
      <c r="B19" s="19" t="s">
        <v>25</v>
      </c>
      <c r="C19" s="25">
        <v>2398.5230000000001</v>
      </c>
      <c r="D19" s="25">
        <v>2898.5720000000001</v>
      </c>
      <c r="E19" s="25">
        <v>2710.3890000000001</v>
      </c>
      <c r="G19" s="15">
        <f t="shared" ref="G19:G20" si="6">+E19/D19-1</f>
        <v>-6.4922658467686856E-2</v>
      </c>
      <c r="H19" s="15">
        <f t="shared" ref="H19:H20" si="7">+E19/C19-1</f>
        <v>0.13002418571762697</v>
      </c>
    </row>
    <row r="20" spans="2:24" x14ac:dyDescent="0.25">
      <c r="B20" s="19" t="s">
        <v>26</v>
      </c>
      <c r="C20" s="25">
        <v>1009.88</v>
      </c>
      <c r="D20" s="25">
        <v>1076.056</v>
      </c>
      <c r="E20" s="25">
        <v>1240.3699999999999</v>
      </c>
      <c r="F20" s="27">
        <f>+E20-E19</f>
        <v>-1470.0190000000002</v>
      </c>
      <c r="G20" s="15">
        <f t="shared" si="6"/>
        <v>0.15270023121473209</v>
      </c>
      <c r="H20" s="15">
        <f t="shared" si="7"/>
        <v>0.2282350378262763</v>
      </c>
    </row>
    <row r="21" spans="2:24" x14ac:dyDescent="0.25">
      <c r="C21" s="27"/>
      <c r="E21" s="27">
        <f>+E20/C20-1</f>
        <v>0.2282350378262763</v>
      </c>
    </row>
    <row r="22" spans="2:24" x14ac:dyDescent="0.25">
      <c r="E22" s="27">
        <f>+E20-C20</f>
        <v>230.4899999999999</v>
      </c>
    </row>
    <row r="23" spans="2:24" ht="16.5" x14ac:dyDescent="0.25">
      <c r="B23" s="18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56" t="s">
        <v>28</v>
      </c>
      <c r="D25" s="56"/>
      <c r="E25" s="12"/>
      <c r="F25" s="56" t="s">
        <v>29</v>
      </c>
      <c r="G25" s="56"/>
      <c r="H25" s="12"/>
      <c r="I25" s="56" t="s">
        <v>30</v>
      </c>
      <c r="J25" s="56"/>
    </row>
    <row r="26" spans="2:24" x14ac:dyDescent="0.25">
      <c r="C26" s="12">
        <v>2019</v>
      </c>
      <c r="D26" s="12">
        <v>2022</v>
      </c>
      <c r="E26" s="12"/>
      <c r="F26" s="12">
        <v>2019</v>
      </c>
      <c r="G26" s="12">
        <v>2022</v>
      </c>
      <c r="H26" s="12"/>
      <c r="I26" s="12">
        <v>2019</v>
      </c>
      <c r="J26" s="12">
        <v>2022</v>
      </c>
    </row>
    <row r="28" spans="2:24" x14ac:dyDescent="0.25">
      <c r="B28" s="12" t="s">
        <v>31</v>
      </c>
    </row>
    <row r="29" spans="2:24" x14ac:dyDescent="0.25">
      <c r="B29" s="1" t="s">
        <v>32</v>
      </c>
      <c r="C29" s="26">
        <v>144347.9</v>
      </c>
      <c r="D29" s="26">
        <v>143965.29999999999</v>
      </c>
      <c r="F29" s="26">
        <v>123445.2</v>
      </c>
      <c r="G29" s="26">
        <v>127841.3</v>
      </c>
      <c r="H29" s="32">
        <f>+G29/$E$12</f>
        <v>0.58707618916849935</v>
      </c>
      <c r="I29" s="15">
        <f>F29/C29</f>
        <v>0.85519221270278267</v>
      </c>
      <c r="J29" s="15">
        <f>G29/D29</f>
        <v>0.88800078907903512</v>
      </c>
    </row>
    <row r="30" spans="2:24" x14ac:dyDescent="0.25">
      <c r="B30" s="1" t="s">
        <v>33</v>
      </c>
      <c r="C30" s="26">
        <v>104796.3</v>
      </c>
      <c r="D30" s="26">
        <v>102759</v>
      </c>
      <c r="F30" s="41">
        <v>92273.600000000006</v>
      </c>
      <c r="G30" s="41">
        <v>89917.964999999997</v>
      </c>
      <c r="H30" s="32">
        <f>+G30/$E$12</f>
        <v>0.41292365010357768</v>
      </c>
      <c r="I30" s="15">
        <f>F30/C30</f>
        <v>0.88050436895195727</v>
      </c>
      <c r="J30" s="15">
        <f>G30/D30</f>
        <v>0.87503736898957751</v>
      </c>
    </row>
    <row r="31" spans="2:24" x14ac:dyDescent="0.25">
      <c r="H31" s="32"/>
    </row>
    <row r="32" spans="2:24" x14ac:dyDescent="0.25">
      <c r="B32" s="12" t="s">
        <v>34</v>
      </c>
      <c r="H32" s="32"/>
    </row>
    <row r="33" spans="1:11" x14ac:dyDescent="0.25">
      <c r="B33" s="1" t="s">
        <v>35</v>
      </c>
      <c r="C33" s="26">
        <v>126804.6</v>
      </c>
      <c r="D33" s="26">
        <v>131559.42000000001</v>
      </c>
      <c r="F33" s="26">
        <v>98102.39</v>
      </c>
      <c r="G33" s="26">
        <v>106919.58</v>
      </c>
      <c r="H33" s="32">
        <f>+G33/$E$12</f>
        <v>0.49099891485690855</v>
      </c>
      <c r="I33" s="15">
        <f>F33/C33</f>
        <v>0.77365008840373295</v>
      </c>
      <c r="J33" s="15">
        <f>G33/D33</f>
        <v>0.81270942057968931</v>
      </c>
    </row>
    <row r="34" spans="1:11" x14ac:dyDescent="0.25">
      <c r="B34" s="1" t="s">
        <v>36</v>
      </c>
      <c r="C34" s="26">
        <v>122339.6</v>
      </c>
      <c r="D34" s="26">
        <v>115164.9</v>
      </c>
      <c r="F34" s="26">
        <v>117616.5</v>
      </c>
      <c r="G34" s="26">
        <v>110839.7</v>
      </c>
      <c r="H34" s="32">
        <f>+G34/$E$12</f>
        <v>0.50900099329856408</v>
      </c>
      <c r="I34" s="15">
        <f>F34/C34</f>
        <v>0.96139353079460776</v>
      </c>
      <c r="J34" s="15">
        <f>G34/D34</f>
        <v>0.9624434180900604</v>
      </c>
    </row>
    <row r="35" spans="1:11" x14ac:dyDescent="0.25">
      <c r="H35" s="32"/>
    </row>
    <row r="36" spans="1:11" x14ac:dyDescent="0.25">
      <c r="B36" s="12" t="s">
        <v>37</v>
      </c>
      <c r="H36" s="32"/>
    </row>
    <row r="37" spans="1:11" x14ac:dyDescent="0.2">
      <c r="A37" s="34"/>
      <c r="B37" s="1" t="s">
        <v>79</v>
      </c>
      <c r="C37" s="42">
        <v>136641</v>
      </c>
      <c r="D37" s="43">
        <v>128441</v>
      </c>
      <c r="F37" s="42">
        <v>136220.29999999999</v>
      </c>
      <c r="G37" s="43">
        <v>128273.4</v>
      </c>
      <c r="H37" s="32">
        <f>+G37/$E$12</f>
        <v>0.58906049018342732</v>
      </c>
      <c r="I37" s="15">
        <f>F37/C37</f>
        <v>0.99692112909009734</v>
      </c>
      <c r="J37" s="15">
        <f>G37/D37</f>
        <v>0.99869512071690503</v>
      </c>
      <c r="K37" s="1" t="str">
        <f>+B37</f>
        <v>Agr/Pes/M</v>
      </c>
    </row>
    <row r="38" spans="1:11" x14ac:dyDescent="0.2">
      <c r="A38" s="34"/>
      <c r="B38" s="1" t="s">
        <v>38</v>
      </c>
      <c r="C38" s="44">
        <v>30513.14</v>
      </c>
      <c r="D38" s="45">
        <v>33242.720000000001</v>
      </c>
      <c r="F38" s="44">
        <v>26118.73</v>
      </c>
      <c r="G38" s="45">
        <v>29607.9</v>
      </c>
      <c r="H38" s="32">
        <f t="shared" ref="H38:H43" si="8">+G38/$E$12</f>
        <v>0.13596617917122256</v>
      </c>
      <c r="I38" s="15">
        <f t="shared" ref="I38:I43" si="9">F38/C38</f>
        <v>0.85598302895080614</v>
      </c>
      <c r="J38" s="15">
        <f t="shared" ref="J38:J43" si="10">G38/D38</f>
        <v>0.89065816515616048</v>
      </c>
      <c r="K38" s="1" t="str">
        <f t="shared" ref="K38:K43" si="11">+B38</f>
        <v>Comercio</v>
      </c>
    </row>
    <row r="39" spans="1:11" x14ac:dyDescent="0.2">
      <c r="A39" s="34"/>
      <c r="B39" s="1" t="s">
        <v>83</v>
      </c>
      <c r="C39" s="44">
        <v>9435.8029999999999</v>
      </c>
      <c r="D39" s="45">
        <v>15014.39</v>
      </c>
      <c r="F39" s="44">
        <v>8359.5380000000005</v>
      </c>
      <c r="G39" s="45">
        <v>13293.94</v>
      </c>
      <c r="H39" s="32">
        <f t="shared" si="8"/>
        <v>6.1048781843071692E-2</v>
      </c>
      <c r="I39" s="15">
        <f t="shared" si="9"/>
        <v>0.88593816551702076</v>
      </c>
      <c r="J39" s="15">
        <f t="shared" si="10"/>
        <v>0.88541326021236966</v>
      </c>
      <c r="K39" s="1" t="str">
        <f t="shared" si="11"/>
        <v>Const</v>
      </c>
    </row>
    <row r="40" spans="1:11" x14ac:dyDescent="0.2">
      <c r="A40" s="34"/>
      <c r="B40" s="1" t="s">
        <v>81</v>
      </c>
      <c r="C40" s="44">
        <v>16403.48</v>
      </c>
      <c r="D40" s="45">
        <v>12771.75</v>
      </c>
      <c r="F40" s="44">
        <v>14519.99</v>
      </c>
      <c r="G40" s="45">
        <v>11162.8</v>
      </c>
      <c r="H40" s="32">
        <f t="shared" si="8"/>
        <v>5.1262104534685771E-2</v>
      </c>
      <c r="I40" s="15">
        <f t="shared" si="9"/>
        <v>0.88517741357321744</v>
      </c>
      <c r="J40" s="15">
        <f t="shared" si="10"/>
        <v>0.87402274551255699</v>
      </c>
      <c r="K40" s="1" t="str">
        <f t="shared" si="11"/>
        <v>Hotel y R</v>
      </c>
    </row>
    <row r="41" spans="1:11" x14ac:dyDescent="0.2">
      <c r="A41" s="34"/>
      <c r="B41" s="1" t="s">
        <v>82</v>
      </c>
      <c r="C41" s="44">
        <v>8870.3580000000002</v>
      </c>
      <c r="D41" s="45">
        <v>10251.77</v>
      </c>
      <c r="F41" s="44">
        <v>7830.0370000000003</v>
      </c>
      <c r="G41" s="45">
        <v>9695.4069999999992</v>
      </c>
      <c r="H41" s="32">
        <f t="shared" si="8"/>
        <v>4.4523503703400955E-2</v>
      </c>
      <c r="I41" s="15">
        <f t="shared" si="9"/>
        <v>0.88271938967964991</v>
      </c>
      <c r="J41" s="15">
        <f t="shared" si="10"/>
        <v>0.94573005441987079</v>
      </c>
      <c r="K41" s="1" t="str">
        <f t="shared" si="11"/>
        <v>Manuf</v>
      </c>
    </row>
    <row r="42" spans="1:11" x14ac:dyDescent="0.2">
      <c r="A42" s="34"/>
      <c r="B42" s="1" t="s">
        <v>80</v>
      </c>
      <c r="C42" s="44">
        <v>11123.59</v>
      </c>
      <c r="D42" s="45">
        <v>9122.7860000000001</v>
      </c>
      <c r="F42" s="44">
        <v>10370.69</v>
      </c>
      <c r="G42" s="45">
        <v>8417.19</v>
      </c>
      <c r="H42" s="32">
        <f t="shared" si="8"/>
        <v>3.8653641888084692E-2</v>
      </c>
      <c r="I42" s="15">
        <f t="shared" si="9"/>
        <v>0.93231501700440234</v>
      </c>
      <c r="J42" s="15">
        <f t="shared" si="10"/>
        <v>0.92265564488742813</v>
      </c>
      <c r="K42" s="1" t="str">
        <f t="shared" si="11"/>
        <v>Trans y C</v>
      </c>
    </row>
    <row r="43" spans="1:11" x14ac:dyDescent="0.2">
      <c r="A43" s="34"/>
      <c r="B43" s="1" t="s">
        <v>39</v>
      </c>
      <c r="C43" s="44">
        <v>36156.78</v>
      </c>
      <c r="D43" s="45">
        <v>37879.9</v>
      </c>
      <c r="F43" s="44">
        <v>12299.59</v>
      </c>
      <c r="G43" s="45">
        <v>17308.689999999999</v>
      </c>
      <c r="H43" s="32">
        <f t="shared" si="8"/>
        <v>7.948542266621908E-2</v>
      </c>
      <c r="I43" s="15">
        <f t="shared" si="9"/>
        <v>0.34017382078824498</v>
      </c>
      <c r="J43" s="15">
        <f t="shared" si="10"/>
        <v>0.45693600035902943</v>
      </c>
      <c r="K43" s="1" t="str">
        <f t="shared" si="11"/>
        <v>Otros</v>
      </c>
    </row>
    <row r="44" spans="1:11" x14ac:dyDescent="0.25">
      <c r="H44" s="32"/>
    </row>
    <row r="45" spans="1:11" x14ac:dyDescent="0.25">
      <c r="B45" s="12" t="s">
        <v>40</v>
      </c>
      <c r="H45" s="32"/>
    </row>
    <row r="46" spans="1:11" x14ac:dyDescent="0.25">
      <c r="B46" s="1" t="s">
        <v>41</v>
      </c>
      <c r="C46" s="26">
        <v>179053.5</v>
      </c>
      <c r="D46" s="26">
        <v>187070.7</v>
      </c>
      <c r="F46" s="26">
        <v>146648.6</v>
      </c>
      <c r="G46" s="26">
        <v>159113.5</v>
      </c>
      <c r="H46" s="32">
        <f>+G46/$E$12</f>
        <v>0.73068521068904979</v>
      </c>
      <c r="I46" s="15">
        <f t="shared" ref="I46:J48" si="12">F46/C46</f>
        <v>0.81902113055595116</v>
      </c>
      <c r="J46" s="15">
        <f t="shared" si="12"/>
        <v>0.85055275893017979</v>
      </c>
    </row>
    <row r="47" spans="1:11" x14ac:dyDescent="0.25">
      <c r="B47" s="1" t="s">
        <v>42</v>
      </c>
      <c r="C47" s="26">
        <v>62274.58</v>
      </c>
      <c r="D47" s="26">
        <v>43559.87</v>
      </c>
      <c r="F47" s="26">
        <v>61254.16</v>
      </c>
      <c r="G47" s="26">
        <v>42672.567000000003</v>
      </c>
      <c r="H47" s="32">
        <f t="shared" ref="H47:H48" si="13">+G47/$E$12</f>
        <v>0.19596208749752597</v>
      </c>
      <c r="I47" s="15">
        <f t="shared" si="12"/>
        <v>0.98361418093867514</v>
      </c>
      <c r="J47" s="15">
        <f t="shared" si="12"/>
        <v>0.97963026519592455</v>
      </c>
    </row>
    <row r="48" spans="1:11" x14ac:dyDescent="0.25">
      <c r="B48" s="1" t="s">
        <v>43</v>
      </c>
      <c r="C48" s="26">
        <v>7816.107</v>
      </c>
      <c r="D48" s="26">
        <v>16093.76</v>
      </c>
      <c r="F48" s="26">
        <v>7816.107</v>
      </c>
      <c r="G48" s="26">
        <v>15973.29</v>
      </c>
      <c r="H48" s="32">
        <f t="shared" si="13"/>
        <v>7.3352963570327431E-2</v>
      </c>
      <c r="I48" s="15">
        <f t="shared" si="12"/>
        <v>1</v>
      </c>
      <c r="J48" s="15">
        <f t="shared" si="12"/>
        <v>0.9925144900880839</v>
      </c>
    </row>
    <row r="49" spans="2:10" x14ac:dyDescent="0.25">
      <c r="H49" s="32"/>
    </row>
    <row r="50" spans="2:10" x14ac:dyDescent="0.25">
      <c r="B50" s="12" t="s">
        <v>44</v>
      </c>
      <c r="H50" s="20"/>
    </row>
    <row r="51" spans="2:10" x14ac:dyDescent="0.25">
      <c r="B51" s="1" t="s">
        <v>45</v>
      </c>
      <c r="C51" s="26">
        <v>209293.6</v>
      </c>
      <c r="D51" s="26">
        <v>215361.2</v>
      </c>
      <c r="F51" s="26">
        <v>177662</v>
      </c>
      <c r="G51" s="26">
        <v>188040.1</v>
      </c>
      <c r="H51" s="32">
        <f>+G51/$E$12</f>
        <v>0.86352270603368042</v>
      </c>
      <c r="I51" s="15">
        <f>F51/C51</f>
        <v>0.84886494379187893</v>
      </c>
      <c r="J51" s="15">
        <f>G51/D51</f>
        <v>0.8731382440291009</v>
      </c>
    </row>
    <row r="52" spans="2:10" x14ac:dyDescent="0.25">
      <c r="B52" s="1" t="s">
        <v>46</v>
      </c>
      <c r="C52" s="26">
        <v>67498.42</v>
      </c>
      <c r="D52" s="26">
        <v>110513.4</v>
      </c>
      <c r="F52" s="26">
        <v>42922.78</v>
      </c>
      <c r="G52" s="26">
        <v>85373.97</v>
      </c>
      <c r="H52" s="32">
        <f t="shared" ref="H52:H53" si="14">+G52/$E$12</f>
        <v>0.39205659643468732</v>
      </c>
      <c r="I52" s="15">
        <f t="shared" ref="I52:I53" si="15">F52/C52</f>
        <v>0.63590792199284074</v>
      </c>
      <c r="J52" s="15">
        <f t="shared" ref="J52:J53" si="16">G52/D52</f>
        <v>0.77252143179017208</v>
      </c>
    </row>
    <row r="53" spans="2:10" x14ac:dyDescent="0.25">
      <c r="B53" s="1" t="s">
        <v>47</v>
      </c>
      <c r="C53" s="26">
        <v>211689.2</v>
      </c>
      <c r="D53" s="26">
        <v>218638.9</v>
      </c>
      <c r="F53" s="26">
        <v>179762.9</v>
      </c>
      <c r="G53" s="26">
        <v>191510.8</v>
      </c>
      <c r="H53" s="32">
        <f t="shared" si="14"/>
        <v>0.87946094609966141</v>
      </c>
      <c r="I53" s="15">
        <f t="shared" si="15"/>
        <v>0.84918314207810308</v>
      </c>
      <c r="J53" s="15">
        <f t="shared" si="16"/>
        <v>0.87592281153994089</v>
      </c>
    </row>
    <row r="54" spans="2:10" x14ac:dyDescent="0.25">
      <c r="G54" s="32">
        <f>+G51/F51-1</f>
        <v>5.8414855174432345E-2</v>
      </c>
    </row>
    <row r="55" spans="2:10" x14ac:dyDescent="0.25">
      <c r="G55" s="32">
        <f>+G52/F52-1</f>
        <v>0.98901306019787172</v>
      </c>
    </row>
    <row r="56" spans="2:10" x14ac:dyDescent="0.25">
      <c r="G56" s="32">
        <f>+G53/F53-1</f>
        <v>6.5352194473943248E-2</v>
      </c>
    </row>
  </sheetData>
  <mergeCells count="6">
    <mergeCell ref="I25:J25"/>
    <mergeCell ref="C6:E6"/>
    <mergeCell ref="B1:W1"/>
    <mergeCell ref="B2:W2"/>
    <mergeCell ref="C25:D25"/>
    <mergeCell ref="F25:G25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{2F19954F-C7B9-444B-9823-82222FA03FBC}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19954F-C7B9-444B-9823-82222FA03F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B4C6-0F2F-415C-99AC-19CB748732D7}">
  <dimension ref="A1:X56"/>
  <sheetViews>
    <sheetView showGridLines="0" zoomScaleNormal="100" workbookViewId="0">
      <pane ySplit="1" topLeftCell="A2" activePane="bottomLeft" state="frozen"/>
      <selection activeCell="F12" sqref="F12"/>
      <selection pane="bottomLeft" activeCell="B35" sqref="B35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3" t="s">
        <v>67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2:24" ht="18" x14ac:dyDescent="0.2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4" spans="2:24" ht="16.5" x14ac:dyDescent="0.25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5" t="s">
        <v>15</v>
      </c>
      <c r="D6" s="65"/>
      <c r="E6" s="65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77</v>
      </c>
      <c r="H7" s="17" t="s">
        <v>78</v>
      </c>
    </row>
    <row r="8" spans="2:24" x14ac:dyDescent="0.25">
      <c r="B8" s="14" t="s">
        <v>18</v>
      </c>
      <c r="C8" s="26">
        <v>764506</v>
      </c>
      <c r="D8" s="26">
        <v>791495</v>
      </c>
      <c r="E8" s="26">
        <v>804972</v>
      </c>
      <c r="G8" s="15">
        <f>+E8/D8-1</f>
        <v>1.7027271176697223E-2</v>
      </c>
      <c r="H8" s="15">
        <f>+E8/C8-1</f>
        <v>5.2930912249217199E-2</v>
      </c>
    </row>
    <row r="9" spans="2:24" x14ac:dyDescent="0.25">
      <c r="B9" s="14" t="s">
        <v>19</v>
      </c>
      <c r="C9" s="26">
        <v>526294.6</v>
      </c>
      <c r="D9" s="26">
        <v>570411.92000000004</v>
      </c>
      <c r="E9" s="26">
        <v>569572</v>
      </c>
      <c r="G9" s="15">
        <f t="shared" ref="G9:G12" si="0">+E9/D9-1</f>
        <v>-1.4724797476182161E-3</v>
      </c>
      <c r="H9" s="15">
        <f t="shared" ref="H9:H12" si="1">+E9/C9-1</f>
        <v>8.223037059472027E-2</v>
      </c>
    </row>
    <row r="10" spans="2:24" x14ac:dyDescent="0.25">
      <c r="B10" s="14" t="s">
        <v>5</v>
      </c>
      <c r="C10" s="26">
        <v>514903.3</v>
      </c>
      <c r="D10" s="26">
        <v>554446</v>
      </c>
      <c r="E10" s="26">
        <v>553308.5</v>
      </c>
      <c r="G10" s="15">
        <f t="shared" si="0"/>
        <v>-2.0515974504280443E-3</v>
      </c>
      <c r="H10" s="15">
        <f t="shared" si="1"/>
        <v>7.4587208899224322E-2</v>
      </c>
    </row>
    <row r="11" spans="2:24" x14ac:dyDescent="0.25">
      <c r="B11" s="14" t="s">
        <v>20</v>
      </c>
      <c r="C11" s="26">
        <v>11391.299999999988</v>
      </c>
      <c r="D11" s="26">
        <v>15965.920000000042</v>
      </c>
      <c r="E11" s="26">
        <v>16263.5</v>
      </c>
      <c r="G11" s="15">
        <f t="shared" si="0"/>
        <v>1.8638449898280562E-2</v>
      </c>
      <c r="H11" s="15">
        <f t="shared" si="1"/>
        <v>0.42771237698945841</v>
      </c>
    </row>
    <row r="12" spans="2:24" x14ac:dyDescent="0.25">
      <c r="B12" s="14" t="s">
        <v>21</v>
      </c>
      <c r="C12" s="31">
        <v>407964.01</v>
      </c>
      <c r="D12" s="31">
        <v>476538.9</v>
      </c>
      <c r="E12" s="31">
        <v>469154.6</v>
      </c>
      <c r="F12" s="30">
        <f>+E12-C12</f>
        <v>61190.589999999967</v>
      </c>
      <c r="G12" s="15">
        <f t="shared" si="0"/>
        <v>-1.5495691957151947E-2</v>
      </c>
      <c r="H12" s="15">
        <f t="shared" si="1"/>
        <v>0.14999016702478229</v>
      </c>
    </row>
    <row r="14" spans="2:24" x14ac:dyDescent="0.25">
      <c r="B14" s="14" t="s">
        <v>22</v>
      </c>
      <c r="C14" s="15">
        <f>+C11/C10</f>
        <v>2.2123183129725502E-2</v>
      </c>
      <c r="D14" s="15">
        <f t="shared" ref="D14:E14" si="2">+D11/D10</f>
        <v>2.8796167706142784E-2</v>
      </c>
      <c r="E14" s="15">
        <f t="shared" si="2"/>
        <v>2.9393186621929718E-2</v>
      </c>
      <c r="G14" s="15">
        <f t="shared" ref="G14:G15" si="3">+E14/D14-1</f>
        <v>2.0732582261617338E-2</v>
      </c>
      <c r="H14" s="15">
        <f t="shared" ref="H14:H15" si="4">+E14/C14-1</f>
        <v>0.32861471378573803</v>
      </c>
    </row>
    <row r="15" spans="2:24" x14ac:dyDescent="0.25">
      <c r="B15" s="14" t="s">
        <v>23</v>
      </c>
      <c r="C15" s="15">
        <f>+C12/C10</f>
        <v>0.79231189623372</v>
      </c>
      <c r="D15" s="15">
        <f t="shared" ref="D15:E15" si="5">+D12/D10</f>
        <v>0.85948658661077904</v>
      </c>
      <c r="E15" s="15">
        <f t="shared" si="5"/>
        <v>0.84790781273014959</v>
      </c>
      <c r="G15" s="15">
        <f t="shared" si="3"/>
        <v>-1.3471733079963633E-2</v>
      </c>
      <c r="H15" s="15">
        <f t="shared" si="4"/>
        <v>7.0169231032257029E-2</v>
      </c>
    </row>
    <row r="16" spans="2:24" x14ac:dyDescent="0.25">
      <c r="C16" s="20"/>
      <c r="D16" s="20"/>
      <c r="E16" s="20"/>
    </row>
    <row r="17" spans="2:24" x14ac:dyDescent="0.25">
      <c r="G17" s="17" t="s">
        <v>16</v>
      </c>
      <c r="H17" s="17" t="s">
        <v>17</v>
      </c>
    </row>
    <row r="18" spans="2:24" x14ac:dyDescent="0.25">
      <c r="B18" s="14" t="s">
        <v>24</v>
      </c>
      <c r="C18" s="26">
        <v>1654.837</v>
      </c>
      <c r="D18" s="26">
        <v>1566.329</v>
      </c>
      <c r="E18" s="26">
        <v>1632.9269999999999</v>
      </c>
      <c r="G18" s="15">
        <f>+E18/D18-1</f>
        <v>4.2518525801412022E-2</v>
      </c>
      <c r="H18" s="15">
        <f>+E18/C18-1</f>
        <v>-1.3239974692371592E-2</v>
      </c>
    </row>
    <row r="19" spans="2:24" x14ac:dyDescent="0.25">
      <c r="B19" s="19" t="s">
        <v>25</v>
      </c>
      <c r="C19" s="26">
        <v>2580.2289999999998</v>
      </c>
      <c r="D19" s="26">
        <v>2789.1089999999999</v>
      </c>
      <c r="E19" s="26">
        <v>2814.623</v>
      </c>
      <c r="G19" s="15">
        <f t="shared" ref="G19:G20" si="6">+E19/D19-1</f>
        <v>9.1477242373818601E-3</v>
      </c>
      <c r="H19" s="15">
        <f t="shared" ref="H19:H20" si="7">+E19/C19-1</f>
        <v>9.0842324460348456E-2</v>
      </c>
    </row>
    <row r="20" spans="2:24" x14ac:dyDescent="0.25">
      <c r="B20" s="19" t="s">
        <v>26</v>
      </c>
      <c r="C20" s="26">
        <v>1171.0409999999999</v>
      </c>
      <c r="D20" s="26">
        <v>1198.338</v>
      </c>
      <c r="E20" s="26">
        <v>1275.298</v>
      </c>
      <c r="F20" s="30">
        <f>+E20-E19</f>
        <v>-1539.325</v>
      </c>
      <c r="G20" s="15">
        <f t="shared" si="6"/>
        <v>6.422228119278528E-2</v>
      </c>
      <c r="H20" s="15">
        <f t="shared" si="7"/>
        <v>8.902933372956201E-2</v>
      </c>
    </row>
    <row r="21" spans="2:24" x14ac:dyDescent="0.25">
      <c r="E21" s="1">
        <f>+E20/C20-1</f>
        <v>8.902933372956201E-2</v>
      </c>
    </row>
    <row r="22" spans="2:24" x14ac:dyDescent="0.25">
      <c r="E22" s="30">
        <f>+E20-C20</f>
        <v>104.25700000000006</v>
      </c>
    </row>
    <row r="23" spans="2:24" ht="16.5" x14ac:dyDescent="0.25">
      <c r="B23" s="18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4" t="s">
        <v>28</v>
      </c>
      <c r="D25" s="64"/>
      <c r="E25" s="13"/>
      <c r="F25" s="64" t="s">
        <v>29</v>
      </c>
      <c r="G25" s="64"/>
      <c r="H25" s="13"/>
      <c r="I25" s="64" t="s">
        <v>30</v>
      </c>
      <c r="J25" s="64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31</v>
      </c>
    </row>
    <row r="29" spans="2:24" x14ac:dyDescent="0.25">
      <c r="B29" s="1" t="s">
        <v>32</v>
      </c>
      <c r="C29" s="26">
        <v>311007.90000000002</v>
      </c>
      <c r="D29" s="26">
        <v>335737.1</v>
      </c>
      <c r="F29" s="26">
        <v>243195</v>
      </c>
      <c r="G29" s="26">
        <v>282232.59999999998</v>
      </c>
      <c r="H29" s="32">
        <f>+G29/$E$12</f>
        <v>0.60157696418195616</v>
      </c>
      <c r="I29" s="15">
        <f>F29/C29</f>
        <v>0.78195762872904506</v>
      </c>
      <c r="J29" s="15">
        <f>G29/D29</f>
        <v>0.84063572360635741</v>
      </c>
    </row>
    <row r="30" spans="2:24" x14ac:dyDescent="0.25">
      <c r="B30" s="1" t="s">
        <v>33</v>
      </c>
      <c r="C30" s="26">
        <v>203895.4</v>
      </c>
      <c r="D30" s="26">
        <v>217571.4</v>
      </c>
      <c r="F30" s="26">
        <v>164769</v>
      </c>
      <c r="G30" s="26">
        <v>186921.9</v>
      </c>
      <c r="H30" s="32">
        <f>+G30/$E$12</f>
        <v>0.39842282266868961</v>
      </c>
      <c r="I30" s="15">
        <f>F30/C30</f>
        <v>0.80810552861908613</v>
      </c>
      <c r="J30" s="15">
        <f>G30/D30</f>
        <v>0.85912900316861496</v>
      </c>
    </row>
    <row r="31" spans="2:24" x14ac:dyDescent="0.25">
      <c r="H31" s="32"/>
    </row>
    <row r="32" spans="2:24" x14ac:dyDescent="0.25">
      <c r="B32" s="13" t="s">
        <v>34</v>
      </c>
      <c r="H32" s="32"/>
    </row>
    <row r="33" spans="1:11" x14ac:dyDescent="0.25">
      <c r="B33" s="1" t="s">
        <v>35</v>
      </c>
      <c r="C33" s="26">
        <v>381000.2</v>
      </c>
      <c r="D33" s="26">
        <v>415616.5</v>
      </c>
      <c r="F33" s="26">
        <v>276664.09999999998</v>
      </c>
      <c r="G33" s="26">
        <v>335495.7</v>
      </c>
      <c r="H33" s="32">
        <f>+G33/$E$12</f>
        <v>0.71510691784754965</v>
      </c>
      <c r="I33" s="15">
        <f>F33/C33</f>
        <v>0.72615211225610898</v>
      </c>
      <c r="J33" s="15">
        <f>G33/D33</f>
        <v>0.80722420789357496</v>
      </c>
    </row>
    <row r="34" spans="1:11" x14ac:dyDescent="0.25">
      <c r="B34" s="1" t="s">
        <v>36</v>
      </c>
      <c r="C34" s="26">
        <v>133903.20000000001</v>
      </c>
      <c r="D34" s="26">
        <v>137692</v>
      </c>
      <c r="F34" s="26">
        <v>131299.87</v>
      </c>
      <c r="G34" s="26">
        <v>133658.88</v>
      </c>
      <c r="H34" s="32">
        <f>+G34/$E$12</f>
        <v>0.28489303952257955</v>
      </c>
      <c r="I34" s="15">
        <f>F34/C34</f>
        <v>0.98055811959684303</v>
      </c>
      <c r="J34" s="15">
        <f>G34/D34</f>
        <v>0.970709118903059</v>
      </c>
    </row>
    <row r="35" spans="1:11" x14ac:dyDescent="0.25">
      <c r="H35" s="32"/>
    </row>
    <row r="36" spans="1:11" x14ac:dyDescent="0.25">
      <c r="B36" s="13" t="s">
        <v>37</v>
      </c>
      <c r="H36" s="32"/>
    </row>
    <row r="37" spans="1:11" x14ac:dyDescent="0.2">
      <c r="A37" s="34"/>
      <c r="B37" s="1" t="s">
        <v>79</v>
      </c>
      <c r="C37" s="42">
        <v>153142.96</v>
      </c>
      <c r="D37" s="43">
        <v>152251.79999999999</v>
      </c>
      <c r="F37" s="42">
        <v>150395.51999999999</v>
      </c>
      <c r="G37" s="43">
        <v>149365.1</v>
      </c>
      <c r="H37" s="32">
        <f>+G37/$E$12</f>
        <v>0.31837074601847665</v>
      </c>
      <c r="I37" s="15">
        <f>F37/C37</f>
        <v>0.9820596389151679</v>
      </c>
      <c r="J37" s="15">
        <f>G37/D37</f>
        <v>0.98103996143231154</v>
      </c>
      <c r="K37" s="1" t="str">
        <f>+B37</f>
        <v>Agr/Pes/M</v>
      </c>
    </row>
    <row r="38" spans="1:11" x14ac:dyDescent="0.2">
      <c r="A38" s="34"/>
      <c r="B38" s="1" t="s">
        <v>38</v>
      </c>
      <c r="C38" s="44">
        <v>88360.365999999995</v>
      </c>
      <c r="D38" s="45">
        <v>116134.39999999999</v>
      </c>
      <c r="F38" s="44">
        <v>73659.222999999998</v>
      </c>
      <c r="G38" s="45">
        <v>104549.36</v>
      </c>
      <c r="H38" s="32">
        <f t="shared" ref="H38:H43" si="8">+G38/$E$12</f>
        <v>0.22284628563803915</v>
      </c>
      <c r="I38" s="15">
        <f t="shared" ref="I38:I43" si="9">F38/C38</f>
        <v>0.83362288245840899</v>
      </c>
      <c r="J38" s="15">
        <f t="shared" ref="J38:J43" si="10">G38/D38</f>
        <v>0.90024454425217681</v>
      </c>
      <c r="K38" s="1" t="str">
        <f t="shared" ref="K38:K43" si="11">+B38</f>
        <v>Comercio</v>
      </c>
    </row>
    <row r="39" spans="1:11" x14ac:dyDescent="0.2">
      <c r="A39" s="34"/>
      <c r="B39" s="1" t="s">
        <v>80</v>
      </c>
      <c r="C39" s="44">
        <v>53526.64</v>
      </c>
      <c r="D39" s="45">
        <v>59106.85</v>
      </c>
      <c r="F39" s="44">
        <v>47671.65</v>
      </c>
      <c r="G39" s="45">
        <v>55437.93</v>
      </c>
      <c r="H39" s="32">
        <f t="shared" si="8"/>
        <v>0.11816558976507957</v>
      </c>
      <c r="I39" s="15">
        <f t="shared" si="9"/>
        <v>0.89061540197553968</v>
      </c>
      <c r="J39" s="15">
        <f t="shared" si="10"/>
        <v>0.93792732991184613</v>
      </c>
      <c r="K39" s="1" t="str">
        <f t="shared" si="11"/>
        <v>Trans y C</v>
      </c>
    </row>
    <row r="40" spans="1:11" x14ac:dyDescent="0.2">
      <c r="A40" s="34"/>
      <c r="B40" s="1" t="s">
        <v>81</v>
      </c>
      <c r="C40" s="44">
        <v>42034.254000000001</v>
      </c>
      <c r="D40" s="45">
        <v>52811.786999999997</v>
      </c>
      <c r="F40" s="44">
        <v>38605.769999999997</v>
      </c>
      <c r="G40" s="45">
        <v>49687.32</v>
      </c>
      <c r="H40" s="32">
        <f t="shared" si="8"/>
        <v>0.10590820168873971</v>
      </c>
      <c r="I40" s="15">
        <f t="shared" si="9"/>
        <v>0.91843594988030464</v>
      </c>
      <c r="J40" s="15">
        <f t="shared" si="10"/>
        <v>0.94083769594844424</v>
      </c>
      <c r="K40" s="1" t="str">
        <f t="shared" si="11"/>
        <v>Hotel y R</v>
      </c>
    </row>
    <row r="41" spans="1:11" x14ac:dyDescent="0.2">
      <c r="A41" s="34"/>
      <c r="B41" s="1" t="s">
        <v>82</v>
      </c>
      <c r="C41" s="44">
        <v>26629.94</v>
      </c>
      <c r="D41" s="45">
        <v>32427.360000000001</v>
      </c>
      <c r="F41" s="44">
        <v>22029.040000000001</v>
      </c>
      <c r="G41" s="45">
        <v>25722.48</v>
      </c>
      <c r="H41" s="32">
        <f t="shared" si="8"/>
        <v>5.4827299998763734E-2</v>
      </c>
      <c r="I41" s="15">
        <f t="shared" si="9"/>
        <v>0.82722830017641802</v>
      </c>
      <c r="J41" s="15">
        <f t="shared" si="10"/>
        <v>0.79323386177598176</v>
      </c>
      <c r="K41" s="1" t="str">
        <f t="shared" si="11"/>
        <v>Manuf</v>
      </c>
    </row>
    <row r="42" spans="1:11" x14ac:dyDescent="0.2">
      <c r="A42" s="34"/>
      <c r="B42" s="1" t="s">
        <v>83</v>
      </c>
      <c r="C42" s="44">
        <v>23324.15</v>
      </c>
      <c r="D42" s="45">
        <v>32162.17</v>
      </c>
      <c r="F42" s="44">
        <v>18878.830000000002</v>
      </c>
      <c r="G42" s="45">
        <v>28791.69</v>
      </c>
      <c r="H42" s="32">
        <f t="shared" si="8"/>
        <v>6.1369301292154017E-2</v>
      </c>
      <c r="I42" s="15">
        <f t="shared" si="9"/>
        <v>0.80941127543769009</v>
      </c>
      <c r="J42" s="15">
        <f t="shared" si="10"/>
        <v>0.89520358856383142</v>
      </c>
      <c r="K42" s="1" t="str">
        <f t="shared" si="11"/>
        <v>Const</v>
      </c>
    </row>
    <row r="43" spans="1:11" x14ac:dyDescent="0.2">
      <c r="A43" s="34"/>
      <c r="B43" s="1" t="s">
        <v>39</v>
      </c>
      <c r="C43" s="44">
        <v>127885</v>
      </c>
      <c r="D43" s="45">
        <v>108414.1</v>
      </c>
      <c r="F43" s="44">
        <v>56723.97</v>
      </c>
      <c r="G43" s="45">
        <v>55600.669000000002</v>
      </c>
      <c r="H43" s="32">
        <f t="shared" si="8"/>
        <v>0.11851246689257657</v>
      </c>
      <c r="I43" s="15">
        <f t="shared" si="9"/>
        <v>0.44355452164053644</v>
      </c>
      <c r="J43" s="15">
        <f t="shared" si="10"/>
        <v>0.51285459179202708</v>
      </c>
      <c r="K43" s="1" t="str">
        <f t="shared" si="11"/>
        <v>Otros</v>
      </c>
    </row>
    <row r="44" spans="1:11" x14ac:dyDescent="0.25">
      <c r="H44" s="32"/>
    </row>
    <row r="45" spans="1:11" x14ac:dyDescent="0.25">
      <c r="B45" s="13" t="s">
        <v>40</v>
      </c>
      <c r="H45" s="32"/>
    </row>
    <row r="46" spans="1:11" x14ac:dyDescent="0.25">
      <c r="B46" s="1" t="s">
        <v>41</v>
      </c>
      <c r="C46" s="26">
        <v>391289.8</v>
      </c>
      <c r="D46" s="26">
        <v>380033.6</v>
      </c>
      <c r="F46" s="26">
        <v>288271.7</v>
      </c>
      <c r="G46" s="26">
        <v>302382.5</v>
      </c>
      <c r="H46" s="32">
        <f>+G46/$E$12</f>
        <v>0.64452634589962454</v>
      </c>
      <c r="I46" s="15">
        <f t="shared" ref="I46:J48" si="12">F46/C46</f>
        <v>0.73672173412135977</v>
      </c>
      <c r="J46" s="15">
        <f t="shared" si="12"/>
        <v>0.79567306680251437</v>
      </c>
    </row>
    <row r="47" spans="1:11" x14ac:dyDescent="0.25">
      <c r="B47" s="1" t="s">
        <v>42</v>
      </c>
      <c r="C47" s="26">
        <v>101599.42</v>
      </c>
      <c r="D47" s="26">
        <v>121760.1</v>
      </c>
      <c r="F47" s="26">
        <v>97678.16</v>
      </c>
      <c r="G47" s="26">
        <v>116464.8</v>
      </c>
      <c r="H47" s="32">
        <f t="shared" ref="H47:H48" si="13">+G47/$E$12</f>
        <v>0.2482439690455982</v>
      </c>
      <c r="I47" s="15">
        <f t="shared" si="12"/>
        <v>0.96140470093234787</v>
      </c>
      <c r="J47" s="15">
        <f t="shared" si="12"/>
        <v>0.95651038394350851</v>
      </c>
    </row>
    <row r="48" spans="1:11" x14ac:dyDescent="0.25">
      <c r="B48" s="1" t="s">
        <v>43</v>
      </c>
      <c r="C48" s="26">
        <v>22014.13</v>
      </c>
      <c r="D48" s="26">
        <v>51514.85</v>
      </c>
      <c r="F48" s="26">
        <v>22014.13</v>
      </c>
      <c r="G48" s="26">
        <v>50307.25</v>
      </c>
      <c r="H48" s="32">
        <f t="shared" si="13"/>
        <v>0.10722957848010017</v>
      </c>
      <c r="I48" s="15">
        <f t="shared" si="12"/>
        <v>1</v>
      </c>
      <c r="J48" s="15">
        <f t="shared" si="12"/>
        <v>0.97655821573779211</v>
      </c>
    </row>
    <row r="49" spans="2:10" x14ac:dyDescent="0.25">
      <c r="H49" s="32"/>
    </row>
    <row r="50" spans="2:10" x14ac:dyDescent="0.25">
      <c r="B50" s="13" t="s">
        <v>44</v>
      </c>
      <c r="F50" s="28"/>
      <c r="G50" s="28"/>
      <c r="H50" s="20"/>
    </row>
    <row r="51" spans="2:10" x14ac:dyDescent="0.25">
      <c r="B51" s="1" t="s">
        <v>45</v>
      </c>
      <c r="C51" s="26">
        <v>302693.90000000002</v>
      </c>
      <c r="D51" s="26">
        <v>337386.3</v>
      </c>
      <c r="F51" s="26">
        <v>216166.31</v>
      </c>
      <c r="G51" s="26">
        <v>273707.59999999998</v>
      </c>
      <c r="H51" s="32">
        <f>+G51/$E$12</f>
        <v>0.5834059817382159</v>
      </c>
      <c r="I51" s="15">
        <f>F51/C51</f>
        <v>0.71414161302887169</v>
      </c>
      <c r="J51" s="15">
        <f>G51/D51</f>
        <v>0.81125878555234754</v>
      </c>
    </row>
    <row r="52" spans="2:10" x14ac:dyDescent="0.25">
      <c r="B52" s="1" t="s">
        <v>46</v>
      </c>
      <c r="C52" s="26">
        <v>134403.6</v>
      </c>
      <c r="D52" s="26">
        <v>213322.3</v>
      </c>
      <c r="F52" s="26">
        <v>68858.05</v>
      </c>
      <c r="G52" s="26">
        <v>149210.70000000001</v>
      </c>
      <c r="H52" s="32">
        <f t="shared" ref="H52:H53" si="14">+G52/$E$12</f>
        <v>0.31804164341562463</v>
      </c>
      <c r="I52" s="15">
        <f t="shared" ref="I52:I53" si="15">F52/C52</f>
        <v>0.51232295861122767</v>
      </c>
      <c r="J52" s="15">
        <f t="shared" ref="J52:J53" si="16">G52/D52</f>
        <v>0.69946133151573942</v>
      </c>
    </row>
    <row r="53" spans="2:10" x14ac:dyDescent="0.25">
      <c r="B53" s="1" t="s">
        <v>47</v>
      </c>
      <c r="C53" s="26">
        <v>420242.2</v>
      </c>
      <c r="D53" s="26">
        <v>463434.9</v>
      </c>
      <c r="F53" s="26">
        <v>314052.8</v>
      </c>
      <c r="G53" s="26">
        <v>381918.8</v>
      </c>
      <c r="H53" s="32">
        <f t="shared" si="14"/>
        <v>0.81405745568731502</v>
      </c>
      <c r="I53" s="15">
        <f t="shared" si="15"/>
        <v>0.74731381094045291</v>
      </c>
      <c r="J53" s="15">
        <f t="shared" si="16"/>
        <v>0.82410452902878051</v>
      </c>
    </row>
    <row r="54" spans="2:10" x14ac:dyDescent="0.25">
      <c r="G54" s="32">
        <f>+G51/F51-1</f>
        <v>0.26618990720616909</v>
      </c>
    </row>
    <row r="55" spans="2:10" x14ac:dyDescent="0.25">
      <c r="G55" s="32">
        <f>+G52/F52-1</f>
        <v>1.1669318256906784</v>
      </c>
    </row>
    <row r="56" spans="2:10" x14ac:dyDescent="0.25">
      <c r="G56" s="32">
        <f>+G53/F53-1</f>
        <v>0.21609742056112857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{3FB4B3C8-19F0-4175-8EA3-066713367B66}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B4B3C8-19F0-4175-8EA3-066713367B6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D30-E8F3-4D49-BBA2-84710EBBA25C}">
  <dimension ref="A1:X56"/>
  <sheetViews>
    <sheetView showGridLines="0" zoomScaleNormal="100" workbookViewId="0">
      <pane ySplit="1" topLeftCell="A2" activePane="bottomLeft" state="frozen"/>
      <selection activeCell="F12" sqref="F12"/>
      <selection pane="bottomLeft" activeCell="J37" sqref="J37:J43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3" t="s">
        <v>68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2:24" ht="18" x14ac:dyDescent="0.2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4" spans="2:24" ht="16.5" x14ac:dyDescent="0.25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5" t="s">
        <v>15</v>
      </c>
      <c r="D6" s="65"/>
      <c r="E6" s="65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77</v>
      </c>
      <c r="H7" s="17" t="s">
        <v>78</v>
      </c>
    </row>
    <row r="8" spans="2:24" x14ac:dyDescent="0.25">
      <c r="B8" s="14" t="s">
        <v>18</v>
      </c>
      <c r="C8" s="26">
        <v>652216</v>
      </c>
      <c r="D8" s="26">
        <v>675301</v>
      </c>
      <c r="E8" s="26">
        <v>686828</v>
      </c>
      <c r="G8" s="15">
        <f>+E8/D8-1</f>
        <v>1.7069425337738364E-2</v>
      </c>
      <c r="H8" s="15">
        <f>+E8/C8-1</f>
        <v>5.3068308658481333E-2</v>
      </c>
    </row>
    <row r="9" spans="2:24" x14ac:dyDescent="0.25">
      <c r="B9" s="14" t="s">
        <v>19</v>
      </c>
      <c r="C9" s="26">
        <v>497633.2</v>
      </c>
      <c r="D9" s="26">
        <v>550146.69999999995</v>
      </c>
      <c r="E9" s="26">
        <v>537224.5</v>
      </c>
      <c r="G9" s="15">
        <f t="shared" ref="G9:G12" si="0">+E9/D9-1</f>
        <v>-2.3488644028947125E-2</v>
      </c>
      <c r="H9" s="15">
        <f t="shared" ref="H9:H12" si="1">+E9/C9-1</f>
        <v>7.9559201435916993E-2</v>
      </c>
    </row>
    <row r="10" spans="2:24" x14ac:dyDescent="0.25">
      <c r="B10" s="14" t="s">
        <v>5</v>
      </c>
      <c r="C10" s="26">
        <v>491172.4</v>
      </c>
      <c r="D10" s="26">
        <v>537987.4</v>
      </c>
      <c r="E10" s="26">
        <v>528358.19999999995</v>
      </c>
      <c r="G10" s="15">
        <f t="shared" si="0"/>
        <v>-1.7898560449557177E-2</v>
      </c>
      <c r="H10" s="15">
        <f t="shared" si="1"/>
        <v>7.5708244192873808E-2</v>
      </c>
    </row>
    <row r="11" spans="2:24" x14ac:dyDescent="0.25">
      <c r="B11" s="14" t="s">
        <v>20</v>
      </c>
      <c r="C11" s="26">
        <v>6460.7999999999884</v>
      </c>
      <c r="D11" s="26">
        <v>12159.29999999993</v>
      </c>
      <c r="E11" s="26">
        <v>8866.3000000000466</v>
      </c>
      <c r="G11" s="15">
        <f t="shared" si="0"/>
        <v>-0.27082151110671693</v>
      </c>
      <c r="H11" s="15">
        <f t="shared" si="1"/>
        <v>0.37232231302626029</v>
      </c>
    </row>
    <row r="12" spans="2:24" x14ac:dyDescent="0.25">
      <c r="B12" s="14" t="s">
        <v>21</v>
      </c>
      <c r="C12" s="31">
        <v>405054.78</v>
      </c>
      <c r="D12" s="31">
        <v>480623.9</v>
      </c>
      <c r="E12" s="31">
        <v>461843.9</v>
      </c>
      <c r="F12" s="30">
        <f>+E12-C12</f>
        <v>56789.119999999995</v>
      </c>
      <c r="G12" s="15">
        <f t="shared" si="0"/>
        <v>-3.9074211665295899E-2</v>
      </c>
      <c r="H12" s="15">
        <f t="shared" si="1"/>
        <v>0.14020108588769142</v>
      </c>
    </row>
    <row r="14" spans="2:24" x14ac:dyDescent="0.25">
      <c r="B14" s="14" t="s">
        <v>22</v>
      </c>
      <c r="C14" s="15">
        <f>+C11/C10</f>
        <v>1.3153833562309258E-2</v>
      </c>
      <c r="D14" s="15">
        <f t="shared" ref="D14:E14" si="2">+D11/D10</f>
        <v>2.2601458695872673E-2</v>
      </c>
      <c r="E14" s="15">
        <f t="shared" si="2"/>
        <v>1.678085056690716E-2</v>
      </c>
      <c r="G14" s="15">
        <f t="shared" ref="G14:G15" si="3">+E14/D14-1</f>
        <v>-0.25753241006645444</v>
      </c>
      <c r="H14" s="15">
        <f t="shared" ref="H14:H15" si="4">+E14/C14-1</f>
        <v>0.27573839880342454</v>
      </c>
    </row>
    <row r="15" spans="2:24" x14ac:dyDescent="0.25">
      <c r="B15" s="14" t="s">
        <v>23</v>
      </c>
      <c r="C15" s="15">
        <f>+C12/C10</f>
        <v>0.82466926073207703</v>
      </c>
      <c r="D15" s="15">
        <f>+D12/D10</f>
        <v>0.8933738968607815</v>
      </c>
      <c r="E15" s="15">
        <f t="shared" ref="E15" si="5">+E12/E10</f>
        <v>0.87411135097363879</v>
      </c>
      <c r="G15" s="15">
        <f t="shared" si="3"/>
        <v>-2.1561572321319389E-2</v>
      </c>
      <c r="H15" s="15">
        <f t="shared" si="4"/>
        <v>5.995384161363182E-2</v>
      </c>
    </row>
    <row r="16" spans="2:24" x14ac:dyDescent="0.25">
      <c r="C16" s="20"/>
      <c r="D16" s="20"/>
      <c r="E16" s="20"/>
    </row>
    <row r="17" spans="2:24" x14ac:dyDescent="0.25">
      <c r="G17" s="17" t="s">
        <v>77</v>
      </c>
      <c r="H17" s="17" t="s">
        <v>78</v>
      </c>
    </row>
    <row r="18" spans="2:24" x14ac:dyDescent="0.25">
      <c r="B18" s="14" t="s">
        <v>24</v>
      </c>
      <c r="C18" s="26">
        <v>1509.9849999999999</v>
      </c>
      <c r="D18" s="26">
        <v>1438.8969999999999</v>
      </c>
      <c r="E18" s="26">
        <v>1502.6469999999999</v>
      </c>
      <c r="G18" s="15">
        <f>+E18/D18-1</f>
        <v>4.430476955612539E-2</v>
      </c>
      <c r="H18" s="15">
        <f>+E18/C18-1</f>
        <v>-4.8596509236846774E-3</v>
      </c>
    </row>
    <row r="19" spans="2:24" x14ac:dyDescent="0.25">
      <c r="B19" s="19" t="s">
        <v>25</v>
      </c>
      <c r="C19" s="26">
        <v>2472.194</v>
      </c>
      <c r="D19" s="26">
        <v>2634.2489999999998</v>
      </c>
      <c r="E19" s="26">
        <v>2554.9079999999999</v>
      </c>
      <c r="G19" s="15">
        <f t="shared" ref="G19:G20" si="6">+E19/D19-1</f>
        <v>-3.0119020639278959E-2</v>
      </c>
      <c r="H19" s="15">
        <f t="shared" ref="H19:H20" si="7">+E19/C19-1</f>
        <v>3.3457730259033092E-2</v>
      </c>
    </row>
    <row r="20" spans="2:24" x14ac:dyDescent="0.25">
      <c r="B20" s="19" t="s">
        <v>26</v>
      </c>
      <c r="C20" s="26">
        <v>1141.4190000000001</v>
      </c>
      <c r="D20" s="26">
        <v>1204.9749999999999</v>
      </c>
      <c r="E20" s="26">
        <v>1264.9090000000001</v>
      </c>
      <c r="F20" s="30">
        <f>+E20-E19</f>
        <v>-1289.9989999999998</v>
      </c>
      <c r="G20" s="15">
        <f t="shared" si="6"/>
        <v>4.9738791261229709E-2</v>
      </c>
      <c r="H20" s="15">
        <f t="shared" si="7"/>
        <v>0.10818989345717922</v>
      </c>
    </row>
    <row r="21" spans="2:24" x14ac:dyDescent="0.25">
      <c r="E21" s="1">
        <f>+E20/C20-1</f>
        <v>0.10818989345717922</v>
      </c>
    </row>
    <row r="22" spans="2:24" x14ac:dyDescent="0.25">
      <c r="E22" s="30">
        <f>+E20-C20</f>
        <v>123.49000000000001</v>
      </c>
    </row>
    <row r="23" spans="2:24" ht="16.5" x14ac:dyDescent="0.25">
      <c r="B23" s="18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4" t="s">
        <v>28</v>
      </c>
      <c r="D25" s="64"/>
      <c r="E25" s="13"/>
      <c r="F25" s="64" t="s">
        <v>29</v>
      </c>
      <c r="G25" s="64"/>
      <c r="H25" s="13"/>
      <c r="I25" s="64" t="s">
        <v>30</v>
      </c>
      <c r="J25" s="64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31</v>
      </c>
    </row>
    <row r="29" spans="2:24" x14ac:dyDescent="0.25">
      <c r="B29" s="1" t="s">
        <v>32</v>
      </c>
      <c r="C29" s="26">
        <v>309733.09999999998</v>
      </c>
      <c r="D29" s="26">
        <v>329833.2</v>
      </c>
      <c r="F29" s="26">
        <v>252972.5</v>
      </c>
      <c r="G29" s="26">
        <v>288015.90000000002</v>
      </c>
      <c r="H29" s="32">
        <f>+G29/$E$12</f>
        <v>0.62362174752118626</v>
      </c>
      <c r="I29" s="15">
        <f>F29/C29</f>
        <v>0.81674351239825516</v>
      </c>
      <c r="J29" s="15">
        <f>G29/D29</f>
        <v>0.87321682595930306</v>
      </c>
    </row>
    <row r="30" spans="2:24" x14ac:dyDescent="0.25">
      <c r="B30" s="1" t="s">
        <v>33</v>
      </c>
      <c r="C30" s="26">
        <v>181439.2</v>
      </c>
      <c r="D30" s="26">
        <v>198524.9</v>
      </c>
      <c r="F30" s="26">
        <v>152082.29999999999</v>
      </c>
      <c r="G30" s="26">
        <v>173828</v>
      </c>
      <c r="H30" s="32">
        <f>+G30/$E$12</f>
        <v>0.37637825247881374</v>
      </c>
      <c r="I30" s="15">
        <f>F30/C30</f>
        <v>0.83819979364988373</v>
      </c>
      <c r="J30" s="15">
        <f>G30/D30</f>
        <v>0.87559797284874596</v>
      </c>
    </row>
    <row r="31" spans="2:24" x14ac:dyDescent="0.25">
      <c r="H31" s="32"/>
    </row>
    <row r="32" spans="2:24" x14ac:dyDescent="0.25">
      <c r="B32" s="13" t="s">
        <v>34</v>
      </c>
      <c r="H32" s="32"/>
    </row>
    <row r="33" spans="1:11" x14ac:dyDescent="0.25">
      <c r="B33" s="1" t="s">
        <v>35</v>
      </c>
      <c r="C33" s="26">
        <v>344078.7</v>
      </c>
      <c r="D33" s="26">
        <v>373887.6</v>
      </c>
      <c r="F33" s="26">
        <v>262691.8</v>
      </c>
      <c r="G33" s="26">
        <v>311076.59999999998</v>
      </c>
      <c r="H33" s="32">
        <f>+G33/$E$12</f>
        <v>0.67355355348419665</v>
      </c>
      <c r="I33" s="15">
        <f>F33/C33</f>
        <v>0.76346428883857087</v>
      </c>
      <c r="J33" s="15">
        <f>G33/D33</f>
        <v>0.83200566159455402</v>
      </c>
    </row>
    <row r="34" spans="1:11" x14ac:dyDescent="0.25">
      <c r="B34" s="1" t="s">
        <v>36</v>
      </c>
      <c r="C34" s="26">
        <v>147093.6</v>
      </c>
      <c r="D34" s="26">
        <v>154470.6</v>
      </c>
      <c r="F34" s="26">
        <v>142363</v>
      </c>
      <c r="G34" s="26">
        <v>150767.29999999999</v>
      </c>
      <c r="H34" s="32">
        <f>+G34/$E$12</f>
        <v>0.32644644651580323</v>
      </c>
      <c r="I34" s="15">
        <f>F34/C34</f>
        <v>0.96783952530905493</v>
      </c>
      <c r="J34" s="15">
        <f>G34/D34</f>
        <v>0.97602585864235647</v>
      </c>
    </row>
    <row r="35" spans="1:11" x14ac:dyDescent="0.25">
      <c r="H35" s="32"/>
    </row>
    <row r="36" spans="1:11" x14ac:dyDescent="0.25">
      <c r="B36" s="13" t="s">
        <v>37</v>
      </c>
      <c r="H36" s="32"/>
    </row>
    <row r="37" spans="1:11" x14ac:dyDescent="0.2">
      <c r="A37" s="34"/>
      <c r="B37" s="1" t="s">
        <v>79</v>
      </c>
      <c r="C37" s="42">
        <v>227656</v>
      </c>
      <c r="D37" s="43">
        <v>263685.2</v>
      </c>
      <c r="F37" s="42">
        <v>224207.5</v>
      </c>
      <c r="G37" s="43">
        <v>262052.7</v>
      </c>
      <c r="H37" s="32">
        <f>+G37/$E$12</f>
        <v>0.56740535059573161</v>
      </c>
      <c r="I37" s="15">
        <f>F37/C37</f>
        <v>0.98485214534209509</v>
      </c>
      <c r="J37" s="15">
        <f>G37/D37</f>
        <v>0.99380890546758027</v>
      </c>
      <c r="K37" s="1" t="str">
        <f>+B37</f>
        <v>Agr/Pes/M</v>
      </c>
    </row>
    <row r="38" spans="1:11" x14ac:dyDescent="0.2">
      <c r="A38" s="34"/>
      <c r="B38" s="1" t="s">
        <v>38</v>
      </c>
      <c r="C38" s="44">
        <v>68861.72</v>
      </c>
      <c r="D38" s="45">
        <v>79597.05</v>
      </c>
      <c r="F38" s="44">
        <v>50605.355000000003</v>
      </c>
      <c r="G38" s="45">
        <v>67969.78</v>
      </c>
      <c r="H38" s="32">
        <f t="shared" ref="H38:H43" si="8">+G38/$E$12</f>
        <v>0.14717046170794937</v>
      </c>
      <c r="I38" s="15">
        <f t="shared" ref="I38:I43" si="9">F38/C38</f>
        <v>0.73488369154880251</v>
      </c>
      <c r="J38" s="15">
        <f t="shared" ref="J38:J43" si="10">G38/D38</f>
        <v>0.85392335519972151</v>
      </c>
      <c r="K38" s="1" t="str">
        <f t="shared" ref="K38:K43" si="11">+B38</f>
        <v>Comercio</v>
      </c>
    </row>
    <row r="39" spans="1:11" x14ac:dyDescent="0.2">
      <c r="A39" s="34"/>
      <c r="B39" s="1" t="s">
        <v>81</v>
      </c>
      <c r="C39" s="44">
        <v>32110.07</v>
      </c>
      <c r="D39" s="45">
        <v>34683.360000000001</v>
      </c>
      <c r="F39" s="44">
        <v>27002.99</v>
      </c>
      <c r="G39" s="45">
        <v>31477.919999999998</v>
      </c>
      <c r="H39" s="32">
        <f t="shared" si="8"/>
        <v>6.8157054797086197E-2</v>
      </c>
      <c r="I39" s="15">
        <f t="shared" si="9"/>
        <v>0.84095082944384747</v>
      </c>
      <c r="J39" s="15">
        <f t="shared" si="10"/>
        <v>0.90757988845371373</v>
      </c>
      <c r="K39" s="1" t="str">
        <f t="shared" si="11"/>
        <v>Hotel y R</v>
      </c>
    </row>
    <row r="40" spans="1:11" x14ac:dyDescent="0.2">
      <c r="A40" s="34"/>
      <c r="B40" s="1" t="s">
        <v>82</v>
      </c>
      <c r="C40" s="44">
        <v>22635.7</v>
      </c>
      <c r="D40" s="45">
        <v>25743.49</v>
      </c>
      <c r="F40" s="44">
        <v>17155.48</v>
      </c>
      <c r="G40" s="45">
        <v>19733.009999999998</v>
      </c>
      <c r="H40" s="32">
        <f t="shared" si="8"/>
        <v>4.2726579261954084E-2</v>
      </c>
      <c r="I40" s="15">
        <f t="shared" si="9"/>
        <v>0.75789482984842527</v>
      </c>
      <c r="J40" s="15">
        <f t="shared" si="10"/>
        <v>0.76652427468070561</v>
      </c>
      <c r="K40" s="1" t="str">
        <f t="shared" si="11"/>
        <v>Manuf</v>
      </c>
    </row>
    <row r="41" spans="1:11" x14ac:dyDescent="0.2">
      <c r="A41" s="34"/>
      <c r="B41" s="1" t="s">
        <v>80</v>
      </c>
      <c r="C41" s="44">
        <v>29639.91</v>
      </c>
      <c r="D41" s="45">
        <v>25094.34</v>
      </c>
      <c r="F41" s="44">
        <v>26131.3</v>
      </c>
      <c r="G41" s="45">
        <v>23810.46</v>
      </c>
      <c r="H41" s="32">
        <f t="shared" si="8"/>
        <v>5.1555211620203274E-2</v>
      </c>
      <c r="I41" s="15">
        <f t="shared" si="9"/>
        <v>0.88162548401800134</v>
      </c>
      <c r="J41" s="15">
        <f t="shared" si="10"/>
        <v>0.94883786543100945</v>
      </c>
      <c r="K41" s="1" t="str">
        <f t="shared" si="11"/>
        <v>Trans y C</v>
      </c>
    </row>
    <row r="42" spans="1:11" x14ac:dyDescent="0.2">
      <c r="A42" s="34"/>
      <c r="B42" s="1" t="s">
        <v>83</v>
      </c>
      <c r="C42" s="44">
        <v>26283.200000000001</v>
      </c>
      <c r="D42" s="45">
        <v>21580.41</v>
      </c>
      <c r="F42" s="44">
        <v>21834.22</v>
      </c>
      <c r="G42" s="45">
        <v>19755.990000000002</v>
      </c>
      <c r="H42" s="32">
        <f t="shared" si="8"/>
        <v>4.2776336333553391E-2</v>
      </c>
      <c r="I42" s="15">
        <f t="shared" si="9"/>
        <v>0.83072913496073542</v>
      </c>
      <c r="J42" s="15">
        <f t="shared" si="10"/>
        <v>0.91545943751763759</v>
      </c>
      <c r="K42" s="1" t="str">
        <f t="shared" si="11"/>
        <v>Const</v>
      </c>
    </row>
    <row r="43" spans="1:11" x14ac:dyDescent="0.2">
      <c r="A43" s="34"/>
      <c r="B43" s="1" t="s">
        <v>39</v>
      </c>
      <c r="C43" s="44">
        <v>83985.74</v>
      </c>
      <c r="D43" s="45">
        <v>77974.259999999995</v>
      </c>
      <c r="F43" s="44">
        <v>38117.94</v>
      </c>
      <c r="G43" s="45">
        <v>37044.120000000003</v>
      </c>
      <c r="H43" s="32">
        <f t="shared" si="8"/>
        <v>8.0209178902222164E-2</v>
      </c>
      <c r="I43" s="15">
        <f t="shared" si="9"/>
        <v>0.4538620484858501</v>
      </c>
      <c r="J43" s="15">
        <f t="shared" si="10"/>
        <v>0.47508139224405599</v>
      </c>
      <c r="K43" s="1" t="str">
        <f t="shared" si="11"/>
        <v>Otros</v>
      </c>
    </row>
    <row r="44" spans="1:11" x14ac:dyDescent="0.25">
      <c r="H44" s="32"/>
    </row>
    <row r="45" spans="1:11" x14ac:dyDescent="0.25">
      <c r="B45" s="13" t="s">
        <v>40</v>
      </c>
      <c r="H45" s="32"/>
    </row>
    <row r="46" spans="1:11" x14ac:dyDescent="0.25">
      <c r="B46" s="1" t="s">
        <v>41</v>
      </c>
      <c r="C46" s="26">
        <v>389933.1</v>
      </c>
      <c r="D46" s="26">
        <v>423921.5</v>
      </c>
      <c r="F46" s="26">
        <v>306651.7</v>
      </c>
      <c r="G46" s="26">
        <v>358329.9</v>
      </c>
      <c r="H46" s="32">
        <f>+G46/$E$12</f>
        <v>0.77586799349303959</v>
      </c>
      <c r="I46" s="15">
        <f t="shared" ref="I46:J48" si="12">F46/C46</f>
        <v>0.78642131175835039</v>
      </c>
      <c r="J46" s="15">
        <f t="shared" si="12"/>
        <v>0.84527418401755994</v>
      </c>
    </row>
    <row r="47" spans="1:11" x14ac:dyDescent="0.25">
      <c r="B47" s="1" t="s">
        <v>42</v>
      </c>
      <c r="C47" s="26">
        <v>88980.54</v>
      </c>
      <c r="D47" s="26">
        <v>85651.72</v>
      </c>
      <c r="F47" s="26">
        <v>86303.14</v>
      </c>
      <c r="G47" s="26">
        <v>84729.063999999998</v>
      </c>
      <c r="H47" s="32">
        <f t="shared" ref="H47:H48" si="13">+G47/$E$12</f>
        <v>0.18345822906830639</v>
      </c>
      <c r="I47" s="15">
        <f t="shared" si="12"/>
        <v>0.96991027476344838</v>
      </c>
      <c r="J47" s="15">
        <f t="shared" si="12"/>
        <v>0.98922781702457341</v>
      </c>
    </row>
    <row r="48" spans="1:11" x14ac:dyDescent="0.25">
      <c r="B48" s="1" t="s">
        <v>43</v>
      </c>
      <c r="C48" s="26">
        <v>12258.68</v>
      </c>
      <c r="D48" s="26">
        <v>18784.93</v>
      </c>
      <c r="F48" s="26">
        <v>12099.93</v>
      </c>
      <c r="G48" s="26">
        <v>18784.93</v>
      </c>
      <c r="H48" s="36">
        <f t="shared" si="13"/>
        <v>4.0673764447251549E-2</v>
      </c>
      <c r="I48" s="15">
        <f t="shared" si="12"/>
        <v>0.987049992331964</v>
      </c>
      <c r="J48" s="15">
        <f t="shared" si="12"/>
        <v>1</v>
      </c>
    </row>
    <row r="49" spans="2:10" x14ac:dyDescent="0.25">
      <c r="H49" s="32"/>
    </row>
    <row r="50" spans="2:10" x14ac:dyDescent="0.25">
      <c r="B50" s="13" t="s">
        <v>44</v>
      </c>
      <c r="F50" s="28"/>
      <c r="G50" s="28"/>
      <c r="H50" s="20"/>
    </row>
    <row r="51" spans="2:10" x14ac:dyDescent="0.25">
      <c r="B51" s="1" t="s">
        <v>45</v>
      </c>
      <c r="C51" s="26">
        <v>437955.8</v>
      </c>
      <c r="D51" s="26">
        <v>469477.5</v>
      </c>
      <c r="F51" s="26">
        <v>357846.1</v>
      </c>
      <c r="G51" s="26">
        <v>405224.9</v>
      </c>
      <c r="H51" s="32">
        <f>+G51/$E$12</f>
        <v>0.87740663024887844</v>
      </c>
      <c r="I51" s="15">
        <f>F51/C51</f>
        <v>0.81708268277301044</v>
      </c>
      <c r="J51" s="15">
        <f>G51/D51</f>
        <v>0.86314019308699574</v>
      </c>
    </row>
    <row r="52" spans="2:10" x14ac:dyDescent="0.25">
      <c r="B52" s="1" t="s">
        <v>46</v>
      </c>
      <c r="C52" s="26">
        <v>148042.5</v>
      </c>
      <c r="D52" s="26">
        <v>238660.9</v>
      </c>
      <c r="F52" s="26">
        <v>88629.03</v>
      </c>
      <c r="G52" s="26">
        <v>182348.5</v>
      </c>
      <c r="H52" s="32">
        <f t="shared" ref="H52:H53" si="14">+G52/$E$12</f>
        <v>0.39482712665469866</v>
      </c>
      <c r="I52" s="15">
        <f t="shared" ref="I52:I53" si="15">F52/C52</f>
        <v>0.59867288109833328</v>
      </c>
      <c r="J52" s="15">
        <f t="shared" ref="J52:J53" si="16">G52/D52</f>
        <v>0.76404848888108612</v>
      </c>
    </row>
    <row r="53" spans="2:10" x14ac:dyDescent="0.25">
      <c r="B53" s="1" t="s">
        <v>47</v>
      </c>
      <c r="C53" s="26">
        <v>468390.7</v>
      </c>
      <c r="D53" s="26">
        <v>497173</v>
      </c>
      <c r="F53" s="26">
        <v>382551.8</v>
      </c>
      <c r="G53" s="26">
        <v>430991.3</v>
      </c>
      <c r="H53" s="32">
        <f t="shared" si="14"/>
        <v>0.93319690917212494</v>
      </c>
      <c r="I53" s="15">
        <f t="shared" si="15"/>
        <v>0.81673654067000045</v>
      </c>
      <c r="J53" s="15">
        <f t="shared" si="16"/>
        <v>0.86688396192069961</v>
      </c>
    </row>
    <row r="54" spans="2:10" x14ac:dyDescent="0.25">
      <c r="G54" s="32">
        <f>+G51/F51-1</f>
        <v>0.13239993393808125</v>
      </c>
    </row>
    <row r="55" spans="2:10" x14ac:dyDescent="0.25">
      <c r="G55" s="32">
        <f>+G52/F52-1</f>
        <v>1.0574353572413013</v>
      </c>
    </row>
    <row r="56" spans="2:10" x14ac:dyDescent="0.25">
      <c r="G56" s="32">
        <f>+G53/F53-1</f>
        <v>0.12662206791341712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{C083B5FF-EDBF-4B1B-808A-2FC78E5E9E48}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83B5FF-EDBF-4B1B-808A-2FC78E5E9E4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D312-20DD-4C14-915E-2FED922BAF68}">
  <dimension ref="A1:X56"/>
  <sheetViews>
    <sheetView showGridLines="0" zoomScaleNormal="100" workbookViewId="0">
      <pane ySplit="1" topLeftCell="A2" activePane="bottomLeft" state="frozen"/>
      <selection activeCell="F12" sqref="F12"/>
      <selection pane="bottomLeft" activeCell="A9" sqref="A9"/>
    </sheetView>
  </sheetViews>
  <sheetFormatPr defaultColWidth="8.85546875" defaultRowHeight="12.75" x14ac:dyDescent="0.25"/>
  <cols>
    <col min="1" max="1" width="11.28515625" style="1" customWidth="1"/>
    <col min="2" max="2" width="22.140625" style="1" customWidth="1"/>
    <col min="3" max="22" width="11.28515625" style="1" customWidth="1"/>
    <col min="23" max="26" width="10.7109375" style="1" customWidth="1"/>
    <col min="27" max="16384" width="8.85546875" style="1"/>
  </cols>
  <sheetData>
    <row r="1" spans="2:24" ht="14.45" customHeight="1" x14ac:dyDescent="0.25"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2:24" ht="18" x14ac:dyDescent="0.2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4" spans="2:24" ht="16.5" x14ac:dyDescent="0.25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6" spans="2:24" x14ac:dyDescent="0.25">
      <c r="C6" s="65" t="s">
        <v>15</v>
      </c>
      <c r="D6" s="65"/>
      <c r="E6" s="65"/>
    </row>
    <row r="7" spans="2:24" x14ac:dyDescent="0.25">
      <c r="B7" s="14"/>
      <c r="C7" s="17">
        <v>2019</v>
      </c>
      <c r="D7" s="17">
        <v>2021</v>
      </c>
      <c r="E7" s="17">
        <v>2022</v>
      </c>
      <c r="G7" s="17" t="s">
        <v>77</v>
      </c>
      <c r="H7" s="17" t="s">
        <v>78</v>
      </c>
    </row>
    <row r="8" spans="2:24" x14ac:dyDescent="0.25">
      <c r="B8" s="14" t="s">
        <v>18</v>
      </c>
      <c r="C8" s="26">
        <v>384570</v>
      </c>
      <c r="D8" s="26">
        <v>398982</v>
      </c>
      <c r="E8" s="26">
        <v>406176</v>
      </c>
      <c r="G8" s="15">
        <f>+E8/D8-1</f>
        <v>1.803088861151636E-2</v>
      </c>
      <c r="H8" s="15">
        <f>+E8/C8-1</f>
        <v>5.6182229503081382E-2</v>
      </c>
    </row>
    <row r="9" spans="2:24" x14ac:dyDescent="0.25">
      <c r="B9" s="14" t="s">
        <v>19</v>
      </c>
      <c r="C9" s="26">
        <v>288417.90000000002</v>
      </c>
      <c r="D9" s="26">
        <v>305727.2</v>
      </c>
      <c r="E9" s="26">
        <v>307794.3</v>
      </c>
      <c r="G9" s="15">
        <f t="shared" ref="G9:G12" si="0">+E9/D9-1</f>
        <v>6.7612564403820574E-3</v>
      </c>
      <c r="H9" s="15">
        <f t="shared" ref="H9:H12" si="1">+E9/C9-1</f>
        <v>6.7181683245041146E-2</v>
      </c>
    </row>
    <row r="10" spans="2:24" x14ac:dyDescent="0.25">
      <c r="B10" s="14" t="s">
        <v>5</v>
      </c>
      <c r="C10" s="26">
        <v>282828.59999999998</v>
      </c>
      <c r="D10" s="26">
        <v>299743.5</v>
      </c>
      <c r="E10" s="26">
        <v>297519.7</v>
      </c>
      <c r="G10" s="15">
        <f t="shared" si="0"/>
        <v>-7.4190099201483228E-3</v>
      </c>
      <c r="H10" s="15">
        <f t="shared" si="1"/>
        <v>5.1943473891961522E-2</v>
      </c>
    </row>
    <row r="11" spans="2:24" x14ac:dyDescent="0.25">
      <c r="B11" s="14" t="s">
        <v>20</v>
      </c>
      <c r="C11" s="26">
        <v>5589.3000000000466</v>
      </c>
      <c r="D11" s="26">
        <v>5983.7000000000116</v>
      </c>
      <c r="E11" s="26">
        <v>10274.599999999977</v>
      </c>
      <c r="G11" s="15">
        <f t="shared" si="0"/>
        <v>0.71709811654995348</v>
      </c>
      <c r="H11" s="15">
        <f t="shared" si="1"/>
        <v>0.83826239421750337</v>
      </c>
    </row>
    <row r="12" spans="2:24" x14ac:dyDescent="0.25">
      <c r="B12" s="14" t="s">
        <v>21</v>
      </c>
      <c r="C12" s="31">
        <v>227791</v>
      </c>
      <c r="D12" s="31">
        <v>255547.9</v>
      </c>
      <c r="E12" s="31">
        <v>245122.6</v>
      </c>
      <c r="F12" s="30">
        <f>+E12-C12</f>
        <v>17331.600000000006</v>
      </c>
      <c r="G12" s="15">
        <f t="shared" si="0"/>
        <v>-4.0795874276407629E-2</v>
      </c>
      <c r="H12" s="15">
        <f t="shared" si="1"/>
        <v>7.6085534547019051E-2</v>
      </c>
    </row>
    <row r="14" spans="2:24" x14ac:dyDescent="0.25">
      <c r="B14" s="14" t="s">
        <v>22</v>
      </c>
      <c r="C14" s="15">
        <f>+C11/C10</f>
        <v>1.9762145695308209E-2</v>
      </c>
      <c r="D14" s="15">
        <f t="shared" ref="D14:E14" si="2">+D11/D10</f>
        <v>1.9962734804924918E-2</v>
      </c>
      <c r="E14" s="15">
        <f t="shared" si="2"/>
        <v>3.453418378682143E-2</v>
      </c>
      <c r="G14" s="15">
        <f t="shared" ref="G14:G15" si="3">+E14/D14-1</f>
        <v>0.72993250295053036</v>
      </c>
      <c r="H14" s="15">
        <f t="shared" ref="H14:H15" si="4">+E14/C14-1</f>
        <v>0.74749160942681936</v>
      </c>
    </row>
    <row r="15" spans="2:24" x14ac:dyDescent="0.25">
      <c r="B15" s="14" t="s">
        <v>23</v>
      </c>
      <c r="C15" s="15">
        <f>+C12/C10</f>
        <v>0.80540298965521884</v>
      </c>
      <c r="D15" s="15">
        <f t="shared" ref="D15:E15" si="5">+D12/D10</f>
        <v>0.85255526808754811</v>
      </c>
      <c r="E15" s="15">
        <f t="shared" si="5"/>
        <v>0.82388695605702744</v>
      </c>
      <c r="G15" s="15">
        <f t="shared" si="3"/>
        <v>-3.3626338495132857E-2</v>
      </c>
      <c r="H15" s="15">
        <f t="shared" si="4"/>
        <v>2.2949960006631409E-2</v>
      </c>
    </row>
    <row r="16" spans="2:24" x14ac:dyDescent="0.25">
      <c r="C16" s="20"/>
      <c r="D16" s="20"/>
      <c r="E16" s="20"/>
    </row>
    <row r="17" spans="2:24" x14ac:dyDescent="0.25">
      <c r="G17" s="17" t="s">
        <v>77</v>
      </c>
      <c r="H17" s="17" t="s">
        <v>78</v>
      </c>
    </row>
    <row r="18" spans="2:24" x14ac:dyDescent="0.25">
      <c r="B18" s="14" t="s">
        <v>24</v>
      </c>
      <c r="C18" s="26">
        <v>1437.4849999999999</v>
      </c>
      <c r="D18" s="26">
        <v>1453.309</v>
      </c>
      <c r="E18" s="26">
        <v>1538.009</v>
      </c>
      <c r="G18" s="15">
        <f>+E18/D18-1</f>
        <v>5.8280792316018237E-2</v>
      </c>
      <c r="H18" s="15">
        <f>+E18/C18-1</f>
        <v>6.9930468839674909E-2</v>
      </c>
    </row>
    <row r="19" spans="2:24" x14ac:dyDescent="0.25">
      <c r="B19" s="19" t="s">
        <v>25</v>
      </c>
      <c r="C19" s="26">
        <v>2217.0749999999998</v>
      </c>
      <c r="D19" s="26">
        <v>2393.4520000000002</v>
      </c>
      <c r="E19" s="26">
        <v>2426.8240000000001</v>
      </c>
      <c r="G19" s="15">
        <f t="shared" ref="G19:G20" si="6">+E19/D19-1</f>
        <v>1.3943041264249167E-2</v>
      </c>
      <c r="H19" s="15">
        <f t="shared" ref="H19:H20" si="7">+E19/C19-1</f>
        <v>9.4606181568057224E-2</v>
      </c>
    </row>
    <row r="20" spans="2:24" x14ac:dyDescent="0.25">
      <c r="B20" s="19" t="s">
        <v>26</v>
      </c>
      <c r="C20" s="26">
        <v>1145.759</v>
      </c>
      <c r="D20" s="26">
        <v>1224.807</v>
      </c>
      <c r="E20" s="26">
        <v>1270.874</v>
      </c>
      <c r="F20" s="30">
        <f>+E20-E19</f>
        <v>-1155.95</v>
      </c>
      <c r="G20" s="15">
        <f t="shared" si="6"/>
        <v>3.7611640037981564E-2</v>
      </c>
      <c r="H20" s="15">
        <f t="shared" si="7"/>
        <v>0.10919835672248701</v>
      </c>
    </row>
    <row r="21" spans="2:24" x14ac:dyDescent="0.25">
      <c r="E21" s="1">
        <f>+E20/C20-1</f>
        <v>0.10919835672248701</v>
      </c>
    </row>
    <row r="22" spans="2:24" x14ac:dyDescent="0.25">
      <c r="E22" s="30">
        <f>+E20-C20</f>
        <v>125.11500000000001</v>
      </c>
    </row>
    <row r="23" spans="2:24" ht="16.5" x14ac:dyDescent="0.25">
      <c r="B23" s="18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5" spans="2:24" x14ac:dyDescent="0.25">
      <c r="C25" s="64" t="s">
        <v>28</v>
      </c>
      <c r="D25" s="64"/>
      <c r="E25" s="13"/>
      <c r="F25" s="64" t="s">
        <v>29</v>
      </c>
      <c r="G25" s="64"/>
      <c r="H25" s="13"/>
      <c r="I25" s="64" t="s">
        <v>30</v>
      </c>
      <c r="J25" s="64"/>
    </row>
    <row r="26" spans="2:24" x14ac:dyDescent="0.25">
      <c r="C26" s="13">
        <v>2019</v>
      </c>
      <c r="D26" s="13">
        <v>2022</v>
      </c>
      <c r="E26" s="13"/>
      <c r="F26" s="13">
        <v>2019</v>
      </c>
      <c r="G26" s="13">
        <v>2022</v>
      </c>
      <c r="H26" s="13"/>
      <c r="I26" s="13">
        <v>2019</v>
      </c>
      <c r="J26" s="13">
        <v>2022</v>
      </c>
    </row>
    <row r="28" spans="2:24" x14ac:dyDescent="0.25">
      <c r="B28" s="13" t="s">
        <v>31</v>
      </c>
    </row>
    <row r="29" spans="2:24" x14ac:dyDescent="0.25">
      <c r="B29" s="1" t="s">
        <v>32</v>
      </c>
      <c r="C29" s="26">
        <v>172519.7</v>
      </c>
      <c r="D29" s="26">
        <v>185094.7</v>
      </c>
      <c r="F29" s="26">
        <v>136308.92000000001</v>
      </c>
      <c r="G29" s="26">
        <v>149858.29999999999</v>
      </c>
      <c r="H29" s="32">
        <f>+G29/$E$12</f>
        <v>0.61136060077691734</v>
      </c>
      <c r="I29" s="15">
        <f>F29/C29</f>
        <v>0.79010640523951758</v>
      </c>
      <c r="J29" s="15">
        <f>G29/D29</f>
        <v>0.80963042161661014</v>
      </c>
    </row>
    <row r="30" spans="2:24" x14ac:dyDescent="0.25">
      <c r="B30" s="1" t="s">
        <v>33</v>
      </c>
      <c r="C30" s="26">
        <v>110308.8</v>
      </c>
      <c r="D30" s="26">
        <v>112425.01</v>
      </c>
      <c r="F30" s="26">
        <v>91482.12</v>
      </c>
      <c r="G30" s="26">
        <v>95264.27</v>
      </c>
      <c r="H30" s="32">
        <f>+G30/$E$12</f>
        <v>0.38863927683534688</v>
      </c>
      <c r="I30" s="15">
        <f>F30/C30</f>
        <v>0.82932748792480737</v>
      </c>
      <c r="J30" s="15">
        <f>G30/D30</f>
        <v>0.84735834135127053</v>
      </c>
    </row>
    <row r="31" spans="2:24" x14ac:dyDescent="0.25">
      <c r="H31" s="32"/>
    </row>
    <row r="32" spans="2:24" x14ac:dyDescent="0.25">
      <c r="B32" s="13" t="s">
        <v>34</v>
      </c>
      <c r="H32" s="32"/>
    </row>
    <row r="33" spans="1:11" x14ac:dyDescent="0.25">
      <c r="B33" s="1" t="s">
        <v>35</v>
      </c>
      <c r="C33" s="26">
        <v>234454.9</v>
      </c>
      <c r="D33" s="26">
        <v>251835.8</v>
      </c>
      <c r="F33" s="26">
        <v>180602.1</v>
      </c>
      <c r="G33" s="26">
        <v>200880.6</v>
      </c>
      <c r="H33" s="32">
        <f>+G33/$E$12</f>
        <v>0.81951072646912204</v>
      </c>
      <c r="I33" s="15">
        <f>F33/C33</f>
        <v>0.7703063574273773</v>
      </c>
      <c r="J33" s="15">
        <f>G33/D33</f>
        <v>0.79766498647134365</v>
      </c>
    </row>
    <row r="34" spans="1:11" x14ac:dyDescent="0.25">
      <c r="B34" s="1" t="s">
        <v>36</v>
      </c>
      <c r="C34" s="26">
        <v>48373.63</v>
      </c>
      <c r="D34" s="26">
        <v>45683.91</v>
      </c>
      <c r="F34" s="26">
        <v>47188.91</v>
      </c>
      <c r="G34" s="26">
        <v>44241.99</v>
      </c>
      <c r="H34" s="32">
        <f>+G34/$E$12</f>
        <v>0.18048923273496609</v>
      </c>
      <c r="I34" s="15">
        <f>F34/C34</f>
        <v>0.97550897048660612</v>
      </c>
      <c r="J34" s="15">
        <f>G34/D34</f>
        <v>0.96843702739104409</v>
      </c>
    </row>
    <row r="35" spans="1:11" x14ac:dyDescent="0.25">
      <c r="H35" s="32"/>
    </row>
    <row r="36" spans="1:11" x14ac:dyDescent="0.25">
      <c r="B36" s="13" t="s">
        <v>37</v>
      </c>
      <c r="H36" s="32"/>
    </row>
    <row r="37" spans="1:11" x14ac:dyDescent="0.2">
      <c r="A37" s="34"/>
      <c r="B37" s="1" t="s">
        <v>79</v>
      </c>
      <c r="C37" s="42">
        <v>62968.95</v>
      </c>
      <c r="D37" s="43">
        <v>73431.100000000006</v>
      </c>
      <c r="E37" s="35"/>
      <c r="F37" s="42">
        <v>61664.4</v>
      </c>
      <c r="G37" s="43">
        <v>72030.84</v>
      </c>
      <c r="H37" s="32">
        <f>+G37/$E$12</f>
        <v>0.29385638043982887</v>
      </c>
      <c r="I37" s="15">
        <f>F37/C37</f>
        <v>0.97928264644717755</v>
      </c>
      <c r="J37" s="15">
        <f>G37/D37</f>
        <v>0.98093096794137624</v>
      </c>
      <c r="K37" s="1" t="str">
        <f>+B37</f>
        <v>Agr/Pes/M</v>
      </c>
    </row>
    <row r="38" spans="1:11" x14ac:dyDescent="0.2">
      <c r="A38" s="34"/>
      <c r="B38" s="1" t="s">
        <v>38</v>
      </c>
      <c r="C38" s="44">
        <v>59524.95</v>
      </c>
      <c r="D38" s="45">
        <v>64618.14</v>
      </c>
      <c r="E38" s="35"/>
      <c r="F38" s="44">
        <v>44231.040000000001</v>
      </c>
      <c r="G38" s="45">
        <v>50908.62</v>
      </c>
      <c r="H38" s="32">
        <f t="shared" ref="H38:H43" si="8">+G38/$E$12</f>
        <v>0.20768635776546104</v>
      </c>
      <c r="I38" s="15">
        <f t="shared" ref="I38:I43" si="9">F38/C38</f>
        <v>0.74306723483178072</v>
      </c>
      <c r="J38" s="15">
        <f t="shared" ref="J38:J43" si="10">G38/D38</f>
        <v>0.78783790434079348</v>
      </c>
      <c r="K38" s="1" t="str">
        <f t="shared" ref="K38:K43" si="11">+B38</f>
        <v>Comercio</v>
      </c>
    </row>
    <row r="39" spans="1:11" x14ac:dyDescent="0.2">
      <c r="A39" s="34"/>
      <c r="B39" s="1" t="s">
        <v>80</v>
      </c>
      <c r="C39" s="44">
        <v>30844.57</v>
      </c>
      <c r="D39" s="45">
        <v>30026.66</v>
      </c>
      <c r="E39" s="35"/>
      <c r="F39" s="44">
        <v>28693.89</v>
      </c>
      <c r="G39" s="45">
        <v>26913.52</v>
      </c>
      <c r="H39" s="32">
        <f t="shared" si="8"/>
        <v>0.10979615914648425</v>
      </c>
      <c r="I39" s="15">
        <f t="shared" si="9"/>
        <v>0.93027362676801784</v>
      </c>
      <c r="J39" s="15">
        <f t="shared" si="10"/>
        <v>0.89632080291314453</v>
      </c>
      <c r="K39" s="1" t="str">
        <f t="shared" si="11"/>
        <v>Trans y C</v>
      </c>
    </row>
    <row r="40" spans="1:11" x14ac:dyDescent="0.2">
      <c r="A40" s="34"/>
      <c r="B40" s="1" t="s">
        <v>82</v>
      </c>
      <c r="C40" s="44">
        <v>22540.44</v>
      </c>
      <c r="D40" s="45">
        <v>28171.45</v>
      </c>
      <c r="E40" s="35"/>
      <c r="F40" s="44">
        <v>18418.96</v>
      </c>
      <c r="G40" s="45">
        <v>23861.85</v>
      </c>
      <c r="H40" s="32">
        <f t="shared" si="8"/>
        <v>9.7346593092599368E-2</v>
      </c>
      <c r="I40" s="15">
        <f t="shared" si="9"/>
        <v>0.81715175036512155</v>
      </c>
      <c r="J40" s="15">
        <f t="shared" si="10"/>
        <v>0.84702242873547506</v>
      </c>
      <c r="K40" s="1" t="str">
        <f t="shared" si="11"/>
        <v>Manuf</v>
      </c>
    </row>
    <row r="41" spans="1:11" x14ac:dyDescent="0.2">
      <c r="A41" s="34"/>
      <c r="B41" s="1" t="s">
        <v>81</v>
      </c>
      <c r="C41" s="44">
        <v>27604.061000000002</v>
      </c>
      <c r="D41" s="45">
        <v>27150.6</v>
      </c>
      <c r="E41" s="35"/>
      <c r="F41" s="44">
        <v>24766.53</v>
      </c>
      <c r="G41" s="45">
        <v>26170.65</v>
      </c>
      <c r="H41" s="32">
        <f t="shared" si="8"/>
        <v>0.10676555323744119</v>
      </c>
      <c r="I41" s="15">
        <f t="shared" si="9"/>
        <v>0.89720603066338667</v>
      </c>
      <c r="J41" s="15">
        <f t="shared" si="10"/>
        <v>0.96390687498618821</v>
      </c>
      <c r="K41" s="1" t="str">
        <f t="shared" si="11"/>
        <v>Hotel y R</v>
      </c>
    </row>
    <row r="42" spans="1:11" x14ac:dyDescent="0.2">
      <c r="A42" s="34"/>
      <c r="B42" s="1" t="s">
        <v>83</v>
      </c>
      <c r="C42" s="44">
        <v>20038.759999999998</v>
      </c>
      <c r="D42" s="45">
        <v>17520.12</v>
      </c>
      <c r="E42" s="35"/>
      <c r="F42" s="44">
        <v>18916.73</v>
      </c>
      <c r="G42" s="45">
        <v>16359.31</v>
      </c>
      <c r="H42" s="32">
        <f t="shared" si="8"/>
        <v>6.6739296988527375E-2</v>
      </c>
      <c r="I42" s="15">
        <f t="shared" si="9"/>
        <v>0.94400701440608104</v>
      </c>
      <c r="J42" s="15">
        <f t="shared" si="10"/>
        <v>0.93374417526820597</v>
      </c>
      <c r="K42" s="1" t="str">
        <f t="shared" si="11"/>
        <v>Const</v>
      </c>
    </row>
    <row r="43" spans="1:11" x14ac:dyDescent="0.2">
      <c r="A43" s="34"/>
      <c r="B43" s="1" t="s">
        <v>39</v>
      </c>
      <c r="C43" s="44">
        <v>59306.81</v>
      </c>
      <c r="D43" s="45">
        <v>56601.67</v>
      </c>
      <c r="E43" s="35"/>
      <c r="F43" s="44">
        <v>31099.49</v>
      </c>
      <c r="G43" s="45">
        <v>28877.81</v>
      </c>
      <c r="H43" s="32">
        <f t="shared" si="8"/>
        <v>0.1178096593296579</v>
      </c>
      <c r="I43" s="15">
        <f t="shared" si="9"/>
        <v>0.52438311890320866</v>
      </c>
      <c r="J43" s="15">
        <f t="shared" si="10"/>
        <v>0.51019360382829693</v>
      </c>
      <c r="K43" s="1" t="str">
        <f t="shared" si="11"/>
        <v>Otros</v>
      </c>
    </row>
    <row r="44" spans="1:11" x14ac:dyDescent="0.25">
      <c r="H44" s="32"/>
    </row>
    <row r="45" spans="1:11" x14ac:dyDescent="0.25">
      <c r="B45" s="13" t="s">
        <v>40</v>
      </c>
      <c r="H45" s="32"/>
    </row>
    <row r="46" spans="1:11" x14ac:dyDescent="0.25">
      <c r="B46" s="1" t="s">
        <v>41</v>
      </c>
      <c r="C46" s="26">
        <v>258488.9</v>
      </c>
      <c r="D46" s="26">
        <v>249292.1</v>
      </c>
      <c r="F46" s="26">
        <v>203947</v>
      </c>
      <c r="G46" s="26">
        <v>200235.1</v>
      </c>
      <c r="H46" s="32">
        <f>+G46/$E$12</f>
        <v>0.81687735035447573</v>
      </c>
      <c r="I46" s="15">
        <f t="shared" ref="I46:J48" si="12">F46/C46</f>
        <v>0.78899712908368602</v>
      </c>
      <c r="J46" s="15">
        <f t="shared" si="12"/>
        <v>0.80321478297948468</v>
      </c>
    </row>
    <row r="47" spans="1:11" x14ac:dyDescent="0.25">
      <c r="B47" s="1" t="s">
        <v>42</v>
      </c>
      <c r="C47" s="26">
        <v>22095.040000000001</v>
      </c>
      <c r="D47" s="26">
        <v>43734.31</v>
      </c>
      <c r="F47" s="26">
        <v>21599.48</v>
      </c>
      <c r="G47" s="26">
        <v>40661.050000000003</v>
      </c>
      <c r="H47" s="32">
        <f t="shared" ref="H47:H48" si="13">+G47/$E$12</f>
        <v>0.16588046145071894</v>
      </c>
      <c r="I47" s="15">
        <f t="shared" si="12"/>
        <v>0.97757143684736481</v>
      </c>
      <c r="J47" s="15">
        <f t="shared" si="12"/>
        <v>0.92972885590283705</v>
      </c>
    </row>
    <row r="48" spans="1:11" x14ac:dyDescent="0.25">
      <c r="B48" s="1" t="s">
        <v>43</v>
      </c>
      <c r="C48" s="26">
        <v>2244.5650000000001</v>
      </c>
      <c r="D48" s="26">
        <v>4493.3760000000002</v>
      </c>
      <c r="F48" s="26">
        <v>2244.5650000000001</v>
      </c>
      <c r="G48" s="26">
        <v>4226.4449999999997</v>
      </c>
      <c r="H48" s="32">
        <f t="shared" si="13"/>
        <v>1.7242167796849412E-2</v>
      </c>
      <c r="I48" s="15">
        <f t="shared" si="12"/>
        <v>1</v>
      </c>
      <c r="J48" s="15">
        <f t="shared" si="12"/>
        <v>0.94059455518523261</v>
      </c>
    </row>
    <row r="49" spans="2:10" x14ac:dyDescent="0.25">
      <c r="H49" s="32"/>
    </row>
    <row r="50" spans="2:10" x14ac:dyDescent="0.25">
      <c r="B50" s="13" t="s">
        <v>44</v>
      </c>
      <c r="F50" s="28"/>
      <c r="G50" s="28"/>
      <c r="H50" s="20"/>
    </row>
    <row r="51" spans="2:10" x14ac:dyDescent="0.25">
      <c r="B51" s="1" t="s">
        <v>45</v>
      </c>
      <c r="C51" s="26">
        <v>209204.4</v>
      </c>
      <c r="D51" s="26">
        <v>222684.9</v>
      </c>
      <c r="F51" s="26">
        <v>165870.79999999999</v>
      </c>
      <c r="G51" s="26">
        <v>181375.9</v>
      </c>
      <c r="H51" s="32">
        <f>+G51/$E$12</f>
        <v>0.73993952414016495</v>
      </c>
      <c r="I51" s="15">
        <f>F51/C51</f>
        <v>0.7928647772226588</v>
      </c>
      <c r="J51" s="15">
        <f>G51/D51</f>
        <v>0.81449572916708768</v>
      </c>
    </row>
    <row r="52" spans="2:10" x14ac:dyDescent="0.25">
      <c r="B52" s="1" t="s">
        <v>46</v>
      </c>
      <c r="C52" s="26">
        <v>61259.98</v>
      </c>
      <c r="D52" s="26">
        <v>157117.6</v>
      </c>
      <c r="F52" s="26">
        <v>32454.39</v>
      </c>
      <c r="G52" s="26">
        <v>113870.7</v>
      </c>
      <c r="H52" s="32">
        <f t="shared" ref="H52:H53" si="14">+G52/$E$12</f>
        <v>0.4645459047839734</v>
      </c>
      <c r="I52" s="15">
        <f t="shared" ref="I52:I53" si="15">F52/C52</f>
        <v>0.52978126992532482</v>
      </c>
      <c r="J52" s="15">
        <f t="shared" ref="J52:J53" si="16">G52/D52</f>
        <v>0.72474821407658974</v>
      </c>
    </row>
    <row r="53" spans="2:10" x14ac:dyDescent="0.25">
      <c r="B53" s="1" t="s">
        <v>47</v>
      </c>
      <c r="C53" s="26">
        <v>256954.9</v>
      </c>
      <c r="D53" s="26">
        <v>271578.59999999998</v>
      </c>
      <c r="F53" s="26">
        <v>202053.29</v>
      </c>
      <c r="G53" s="26">
        <v>220238.7</v>
      </c>
      <c r="H53" s="32">
        <f t="shared" si="14"/>
        <v>0.8984838607292841</v>
      </c>
      <c r="I53" s="15">
        <f t="shared" si="15"/>
        <v>0.78633756351795592</v>
      </c>
      <c r="J53" s="15">
        <f t="shared" si="16"/>
        <v>0.81095749075958135</v>
      </c>
    </row>
    <row r="54" spans="2:10" x14ac:dyDescent="0.25">
      <c r="G54" s="32">
        <f>+G51/F51-1</f>
        <v>9.3476971233032113E-2</v>
      </c>
    </row>
    <row r="55" spans="2:10" x14ac:dyDescent="0.25">
      <c r="G55" s="32">
        <f>+G52/F52-1</f>
        <v>2.5086378144836492</v>
      </c>
    </row>
    <row r="56" spans="2:10" x14ac:dyDescent="0.25">
      <c r="G56" s="32">
        <f>+G53/F53-1</f>
        <v>9.0003038307369332E-2</v>
      </c>
    </row>
  </sheetData>
  <mergeCells count="6">
    <mergeCell ref="C25:D25"/>
    <mergeCell ref="F25:G25"/>
    <mergeCell ref="I25:J25"/>
    <mergeCell ref="C6:E6"/>
    <mergeCell ref="B1:W1"/>
    <mergeCell ref="B2:W2"/>
  </mergeCells>
  <conditionalFormatting sqref="J37:J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{93F09937-9174-40F4-A7CF-CE5E7B232B01}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F09937-9174-40F4-A7CF-CE5E7B232B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J37:J43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B8B9-0C1A-4EB7-9F84-1946D4AA0D73}">
  <dimension ref="D2:M58"/>
  <sheetViews>
    <sheetView workbookViewId="0">
      <selection activeCell="E51" activeCellId="6" sqref="E9 E16 E23 E30 E37 E44 E51"/>
    </sheetView>
  </sheetViews>
  <sheetFormatPr defaultColWidth="9.140625" defaultRowHeight="15" x14ac:dyDescent="0.25"/>
  <cols>
    <col min="8" max="8" width="25.140625" bestFit="1" customWidth="1"/>
    <col min="9" max="9" width="12.28515625" bestFit="1" customWidth="1"/>
  </cols>
  <sheetData>
    <row r="2" spans="4:13" x14ac:dyDescent="0.25">
      <c r="D2" t="s">
        <v>48</v>
      </c>
      <c r="E2" t="s">
        <v>49</v>
      </c>
    </row>
    <row r="3" spans="4:13" x14ac:dyDescent="0.25">
      <c r="D3" s="2" t="s">
        <v>50</v>
      </c>
      <c r="E3" s="3">
        <v>37337</v>
      </c>
      <c r="H3" s="6" t="s">
        <v>51</v>
      </c>
      <c r="I3" t="s">
        <v>52</v>
      </c>
    </row>
    <row r="4" spans="4:13" x14ac:dyDescent="0.25">
      <c r="D4" s="2" t="s">
        <v>53</v>
      </c>
      <c r="E4" s="3">
        <v>13306</v>
      </c>
      <c r="H4" s="7" t="s">
        <v>54</v>
      </c>
      <c r="I4">
        <v>13664</v>
      </c>
    </row>
    <row r="5" spans="4:13" x14ac:dyDescent="0.25">
      <c r="D5" s="2" t="s">
        <v>55</v>
      </c>
      <c r="E5" s="3">
        <v>5904</v>
      </c>
      <c r="H5" s="7" t="s">
        <v>50</v>
      </c>
      <c r="I5">
        <v>179952</v>
      </c>
      <c r="K5" s="7" t="s">
        <v>50</v>
      </c>
      <c r="L5" s="7"/>
      <c r="M5">
        <v>179952</v>
      </c>
    </row>
    <row r="6" spans="4:13" x14ac:dyDescent="0.25">
      <c r="D6" s="2" t="s">
        <v>54</v>
      </c>
      <c r="E6" s="3">
        <v>1746</v>
      </c>
      <c r="H6" s="7" t="s">
        <v>53</v>
      </c>
      <c r="I6">
        <v>73576</v>
      </c>
      <c r="K6" s="7" t="s">
        <v>53</v>
      </c>
      <c r="L6" s="7"/>
      <c r="M6">
        <v>73576</v>
      </c>
    </row>
    <row r="7" spans="4:13" x14ac:dyDescent="0.25">
      <c r="D7" s="2" t="s">
        <v>56</v>
      </c>
      <c r="E7" s="3">
        <v>910</v>
      </c>
      <c r="H7" s="7" t="s">
        <v>55</v>
      </c>
      <c r="I7">
        <v>28877</v>
      </c>
      <c r="K7" s="7" t="s">
        <v>55</v>
      </c>
      <c r="L7" s="7"/>
      <c r="M7">
        <v>28877</v>
      </c>
    </row>
    <row r="8" spans="4:13" x14ac:dyDescent="0.25">
      <c r="D8" s="2" t="s">
        <v>57</v>
      </c>
      <c r="E8" s="3">
        <v>480</v>
      </c>
      <c r="H8" s="7" t="s">
        <v>56</v>
      </c>
      <c r="I8">
        <v>6279</v>
      </c>
      <c r="K8" s="7" t="s">
        <v>54</v>
      </c>
      <c r="L8" s="7"/>
      <c r="M8">
        <v>13664</v>
      </c>
    </row>
    <row r="9" spans="4:13" x14ac:dyDescent="0.25">
      <c r="D9" s="2" t="s">
        <v>58</v>
      </c>
      <c r="E9" s="3">
        <v>230775</v>
      </c>
      <c r="H9" s="7" t="s">
        <v>58</v>
      </c>
      <c r="I9">
        <v>1181558</v>
      </c>
      <c r="K9" s="7" t="s">
        <v>56</v>
      </c>
      <c r="L9" s="7"/>
      <c r="M9">
        <v>6279</v>
      </c>
    </row>
    <row r="10" spans="4:13" x14ac:dyDescent="0.25">
      <c r="D10" s="2" t="s">
        <v>50</v>
      </c>
      <c r="E10" s="4">
        <v>10502</v>
      </c>
      <c r="H10" s="7" t="s">
        <v>57</v>
      </c>
      <c r="I10">
        <v>1330</v>
      </c>
      <c r="K10" s="7" t="s">
        <v>57</v>
      </c>
      <c r="L10" s="7"/>
      <c r="M10">
        <v>1330</v>
      </c>
    </row>
    <row r="11" spans="4:13" x14ac:dyDescent="0.25">
      <c r="D11" s="2" t="s">
        <v>53</v>
      </c>
      <c r="E11" s="4">
        <v>4970</v>
      </c>
      <c r="H11" s="7" t="s">
        <v>59</v>
      </c>
      <c r="I11">
        <v>1485236</v>
      </c>
      <c r="K11" s="7" t="s">
        <v>58</v>
      </c>
      <c r="L11" s="7"/>
      <c r="M11">
        <v>1181558</v>
      </c>
    </row>
    <row r="12" spans="4:13" x14ac:dyDescent="0.25">
      <c r="D12" s="2" t="s">
        <v>55</v>
      </c>
      <c r="E12" s="4">
        <v>2006</v>
      </c>
      <c r="K12" s="8" t="s">
        <v>59</v>
      </c>
      <c r="L12" s="8"/>
      <c r="M12" s="9">
        <v>1485236</v>
      </c>
    </row>
    <row r="13" spans="4:13" x14ac:dyDescent="0.25">
      <c r="D13" s="2" t="s">
        <v>56</v>
      </c>
      <c r="E13" s="4">
        <v>1547</v>
      </c>
    </row>
    <row r="14" spans="4:13" x14ac:dyDescent="0.25">
      <c r="D14" s="2" t="s">
        <v>54</v>
      </c>
      <c r="E14" s="4">
        <v>1284</v>
      </c>
    </row>
    <row r="15" spans="4:13" x14ac:dyDescent="0.25">
      <c r="D15" s="2" t="s">
        <v>57</v>
      </c>
      <c r="E15" s="4">
        <v>60</v>
      </c>
    </row>
    <row r="16" spans="4:13" x14ac:dyDescent="0.25">
      <c r="D16" s="2" t="s">
        <v>58</v>
      </c>
      <c r="E16" s="4">
        <v>78119</v>
      </c>
    </row>
    <row r="17" spans="4:5" x14ac:dyDescent="0.25">
      <c r="D17" s="5" t="s">
        <v>50</v>
      </c>
      <c r="E17" s="4">
        <v>15704</v>
      </c>
    </row>
    <row r="18" spans="4:5" x14ac:dyDescent="0.25">
      <c r="D18" s="5" t="s">
        <v>53</v>
      </c>
      <c r="E18" s="4">
        <v>6794</v>
      </c>
    </row>
    <row r="19" spans="4:5" x14ac:dyDescent="0.25">
      <c r="D19" s="5" t="s">
        <v>55</v>
      </c>
      <c r="E19" s="4">
        <v>2641</v>
      </c>
    </row>
    <row r="20" spans="4:5" x14ac:dyDescent="0.25">
      <c r="D20" s="5" t="s">
        <v>54</v>
      </c>
      <c r="E20" s="4">
        <v>1108</v>
      </c>
    </row>
    <row r="21" spans="4:5" x14ac:dyDescent="0.25">
      <c r="D21" s="5" t="s">
        <v>56</v>
      </c>
      <c r="E21" s="4">
        <v>598</v>
      </c>
    </row>
    <row r="22" spans="4:5" x14ac:dyDescent="0.25">
      <c r="D22" s="5" t="s">
        <v>57</v>
      </c>
      <c r="E22" s="4">
        <v>156</v>
      </c>
    </row>
    <row r="23" spans="4:5" x14ac:dyDescent="0.25">
      <c r="D23" s="5" t="s">
        <v>58</v>
      </c>
      <c r="E23" s="4">
        <v>117757</v>
      </c>
    </row>
    <row r="24" spans="4:5" x14ac:dyDescent="0.25">
      <c r="D24" s="5" t="s">
        <v>50</v>
      </c>
      <c r="E24" s="4">
        <v>5889</v>
      </c>
    </row>
    <row r="25" spans="4:5" x14ac:dyDescent="0.25">
      <c r="D25" s="5" t="s">
        <v>53</v>
      </c>
      <c r="E25" s="4">
        <v>3039</v>
      </c>
    </row>
    <row r="26" spans="4:5" x14ac:dyDescent="0.25">
      <c r="D26" s="5" t="s">
        <v>54</v>
      </c>
      <c r="E26" s="4">
        <v>1531</v>
      </c>
    </row>
    <row r="27" spans="4:5" x14ac:dyDescent="0.25">
      <c r="D27" s="5" t="s">
        <v>55</v>
      </c>
      <c r="E27" s="4">
        <v>952</v>
      </c>
    </row>
    <row r="28" spans="4:5" x14ac:dyDescent="0.25">
      <c r="D28" s="5" t="s">
        <v>56</v>
      </c>
      <c r="E28" s="4">
        <v>404</v>
      </c>
    </row>
    <row r="29" spans="4:5" x14ac:dyDescent="0.25">
      <c r="D29" s="5" t="s">
        <v>57</v>
      </c>
      <c r="E29" s="4">
        <v>63</v>
      </c>
    </row>
    <row r="30" spans="4:5" x14ac:dyDescent="0.25">
      <c r="D30" s="5" t="s">
        <v>58</v>
      </c>
      <c r="E30" s="4">
        <v>64110</v>
      </c>
    </row>
    <row r="31" spans="4:5" x14ac:dyDescent="0.25">
      <c r="D31" s="5" t="s">
        <v>50</v>
      </c>
      <c r="E31" s="4">
        <v>20149</v>
      </c>
    </row>
    <row r="32" spans="4:5" x14ac:dyDescent="0.25">
      <c r="D32" s="5" t="s">
        <v>53</v>
      </c>
      <c r="E32" s="4">
        <v>9565</v>
      </c>
    </row>
    <row r="33" spans="4:5" x14ac:dyDescent="0.25">
      <c r="D33" s="5" t="s">
        <v>55</v>
      </c>
      <c r="E33" s="4">
        <v>3838</v>
      </c>
    </row>
    <row r="34" spans="4:5" x14ac:dyDescent="0.25">
      <c r="D34" s="5" t="s">
        <v>54</v>
      </c>
      <c r="E34" s="4">
        <v>1912</v>
      </c>
    </row>
    <row r="35" spans="4:5" x14ac:dyDescent="0.25">
      <c r="D35" s="5" t="s">
        <v>56</v>
      </c>
      <c r="E35" s="4">
        <v>340</v>
      </c>
    </row>
    <row r="36" spans="4:5" x14ac:dyDescent="0.25">
      <c r="D36" s="5" t="s">
        <v>57</v>
      </c>
      <c r="E36" s="4">
        <v>77</v>
      </c>
    </row>
    <row r="37" spans="4:5" x14ac:dyDescent="0.25">
      <c r="D37" s="5" t="s">
        <v>58</v>
      </c>
      <c r="E37" s="4">
        <v>141499</v>
      </c>
    </row>
    <row r="38" spans="4:5" x14ac:dyDescent="0.25">
      <c r="D38" s="5" t="s">
        <v>50</v>
      </c>
      <c r="E38" s="4">
        <v>35769</v>
      </c>
    </row>
    <row r="39" spans="4:5" x14ac:dyDescent="0.25">
      <c r="D39" s="5" t="s">
        <v>53</v>
      </c>
      <c r="E39" s="4">
        <v>11737</v>
      </c>
    </row>
    <row r="40" spans="4:5" x14ac:dyDescent="0.25">
      <c r="D40" s="5" t="s">
        <v>55</v>
      </c>
      <c r="E40" s="4">
        <v>4345</v>
      </c>
    </row>
    <row r="41" spans="4:5" x14ac:dyDescent="0.25">
      <c r="D41" s="5" t="s">
        <v>56</v>
      </c>
      <c r="E41" s="4">
        <v>1432</v>
      </c>
    </row>
    <row r="42" spans="4:5" x14ac:dyDescent="0.25">
      <c r="D42" s="5" t="s">
        <v>54</v>
      </c>
      <c r="E42" s="4">
        <v>1414</v>
      </c>
    </row>
    <row r="43" spans="4:5" x14ac:dyDescent="0.25">
      <c r="D43" s="5" t="s">
        <v>57</v>
      </c>
      <c r="E43" s="4">
        <v>278</v>
      </c>
    </row>
    <row r="44" spans="4:5" x14ac:dyDescent="0.25">
      <c r="D44" s="5" t="s">
        <v>58</v>
      </c>
      <c r="E44" s="4">
        <v>211295</v>
      </c>
    </row>
    <row r="45" spans="4:5" x14ac:dyDescent="0.25">
      <c r="D45" s="2" t="s">
        <v>50</v>
      </c>
      <c r="E45" s="4">
        <v>47442</v>
      </c>
    </row>
    <row r="46" spans="4:5" x14ac:dyDescent="0.25">
      <c r="D46" s="2" t="s">
        <v>53</v>
      </c>
      <c r="E46" s="4">
        <v>21394</v>
      </c>
    </row>
    <row r="47" spans="4:5" x14ac:dyDescent="0.25">
      <c r="D47" s="2" t="s">
        <v>55</v>
      </c>
      <c r="E47" s="4">
        <v>8026</v>
      </c>
    </row>
    <row r="48" spans="4:5" x14ac:dyDescent="0.25">
      <c r="D48" s="2" t="s">
        <v>54</v>
      </c>
      <c r="E48" s="4">
        <v>3753</v>
      </c>
    </row>
    <row r="49" spans="4:5" x14ac:dyDescent="0.25">
      <c r="D49" s="2" t="s">
        <v>56</v>
      </c>
      <c r="E49" s="4">
        <v>823</v>
      </c>
    </row>
    <row r="50" spans="4:5" x14ac:dyDescent="0.25">
      <c r="D50" s="2" t="s">
        <v>57</v>
      </c>
      <c r="E50" s="4">
        <v>169</v>
      </c>
    </row>
    <row r="51" spans="4:5" x14ac:dyDescent="0.25">
      <c r="D51" s="2" t="s">
        <v>58</v>
      </c>
      <c r="E51" s="4">
        <v>281072</v>
      </c>
    </row>
    <row r="52" spans="4:5" x14ac:dyDescent="0.25">
      <c r="D52" s="5" t="s">
        <v>50</v>
      </c>
      <c r="E52" s="4">
        <v>7160</v>
      </c>
    </row>
    <row r="53" spans="4:5" x14ac:dyDescent="0.25">
      <c r="D53" s="5" t="s">
        <v>53</v>
      </c>
      <c r="E53" s="4">
        <v>2771</v>
      </c>
    </row>
    <row r="54" spans="4:5" x14ac:dyDescent="0.25">
      <c r="D54" s="5" t="s">
        <v>55</v>
      </c>
      <c r="E54" s="4">
        <v>1165</v>
      </c>
    </row>
    <row r="55" spans="4:5" x14ac:dyDescent="0.25">
      <c r="D55" s="5" t="s">
        <v>54</v>
      </c>
      <c r="E55" s="4">
        <v>916</v>
      </c>
    </row>
    <row r="56" spans="4:5" x14ac:dyDescent="0.25">
      <c r="D56" s="5" t="s">
        <v>56</v>
      </c>
      <c r="E56" s="4">
        <v>225</v>
      </c>
    </row>
    <row r="57" spans="4:5" x14ac:dyDescent="0.25">
      <c r="D57" s="5" t="s">
        <v>57</v>
      </c>
      <c r="E57" s="4">
        <v>47</v>
      </c>
    </row>
    <row r="58" spans="4:5" x14ac:dyDescent="0.25">
      <c r="D58" s="5" t="s">
        <v>58</v>
      </c>
      <c r="E58" s="4">
        <v>56931</v>
      </c>
    </row>
  </sheetData>
  <sortState xmlns:xlrd2="http://schemas.microsoft.com/office/spreadsheetml/2017/richdata2" ref="K4:M10">
    <sortCondition descending="1" ref="M4:M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Perucámaras</vt:lpstr>
      <vt:lpstr>ORIENTE</vt:lpstr>
      <vt:lpstr>Amazonas</vt:lpstr>
      <vt:lpstr>Loreto</vt:lpstr>
      <vt:lpstr>San Martin</vt:lpstr>
      <vt:lpstr>Ucayali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Roy Condor Guerra</cp:lastModifiedBy>
  <cp:revision/>
  <dcterms:created xsi:type="dcterms:W3CDTF">2021-06-02T21:42:56Z</dcterms:created>
  <dcterms:modified xsi:type="dcterms:W3CDTF">2023-07-03T03:04:01Z</dcterms:modified>
  <cp:category/>
  <cp:contentStatus/>
</cp:coreProperties>
</file>